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4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5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0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23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fileSharing userName="Doan Thi Hai Thuyen" reservationPassword="CC03"/>
  <workbookPr backupFile="1"/>
  <mc:AlternateContent xmlns:mc="http://schemas.openxmlformats.org/markup-compatibility/2006">
    <mc:Choice Requires="x15">
      <x15ac:absPath xmlns:x15ac="http://schemas.microsoft.com/office/spreadsheetml/2010/11/ac" url="N:\LINE DATA\Hamburg Sud\CSD - DOCS\Schedules\"/>
    </mc:Choice>
  </mc:AlternateContent>
  <bookViews>
    <workbookView xWindow="0" yWindow="0" windowWidth="19200" windowHeight="12660" tabRatio="986" firstSheet="3" activeTab="14"/>
  </bookViews>
  <sheets>
    <sheet name="INDEX" sheetId="1" r:id="rId1"/>
    <sheet name="ASPA 1" sheetId="2" r:id="rId2"/>
    <sheet name="ASPA 2" sheetId="3" r:id="rId3"/>
    <sheet name="ASPA 3" sheetId="4" r:id="rId4"/>
    <sheet name="ASCA" sheetId="5" r:id="rId5"/>
    <sheet name="ANZL " sheetId="6" r:id="rId6"/>
    <sheet name="AAUS NL (TPP)" sheetId="7" r:id="rId7"/>
    <sheet name="ASIP" sheetId="8" r:id="rId8"/>
    <sheet name="ARAS" sheetId="9" r:id="rId9"/>
    <sheet name="ESA" sheetId="10" r:id="rId10"/>
    <sheet name="ASIA 2" sheetId="11" r:id="rId11"/>
    <sheet name="ASAF 1" sheetId="12" r:id="rId12"/>
    <sheet name="ASAF 2" sheetId="13" r:id="rId13"/>
    <sheet name="NERA 1" sheetId="14" r:id="rId14"/>
    <sheet name="NERA 2" sheetId="15" r:id="rId15"/>
    <sheet name="SERA" sheetId="16" r:id="rId16"/>
    <sheet name="ECAS" sheetId="17" r:id="rId17"/>
  </sheets>
  <externalReferences>
    <externalReference r:id="rId18"/>
    <externalReference r:id="rId19"/>
  </externalReferences>
  <definedNames>
    <definedName name="_1_0DATA_DATA2_L" localSheetId="8">'[1]#REF'!#REF!</definedName>
    <definedName name="_1_0DATA_DATA2_L" localSheetId="12">'[1]#REF'!#REF!</definedName>
    <definedName name="_1_0DATA_DATA2_L">'[1]#REF'!#REF!</definedName>
    <definedName name="_10TRÒ_GIAÙ" localSheetId="8">#REF!</definedName>
    <definedName name="_10TRÒ_GIAÙ">#REF!</definedName>
    <definedName name="_11TRÒ_GIAÙ__VAT" localSheetId="8">#REF!</definedName>
    <definedName name="_11TRÒ_GIAÙ__VAT">#REF!</definedName>
    <definedName name="_2MAÕ_HAØNG" localSheetId="8">#REF!</definedName>
    <definedName name="_2MAÕ_HAØNG">#REF!</definedName>
    <definedName name="_3MAÕ_SOÁ_THUEÁ" localSheetId="8">#REF!</definedName>
    <definedName name="_3MAÕ_SOÁ_THUEÁ">#REF!</definedName>
    <definedName name="_4ÑÔN_GIAÙ" localSheetId="8">#REF!</definedName>
    <definedName name="_4ÑÔN_GIAÙ">#REF!</definedName>
    <definedName name="_5SOÁ_CTÖØ" localSheetId="8">#REF!</definedName>
    <definedName name="_5SOÁ_CTÖØ">#REF!</definedName>
    <definedName name="_6SOÁ_LÖÔÏNG" localSheetId="8">#REF!</definedName>
    <definedName name="_6SOÁ_LÖÔÏNG">#REF!</definedName>
    <definedName name="_7TEÂN_HAØNG" localSheetId="8">#REF!</definedName>
    <definedName name="_7TEÂN_HAØNG">#REF!</definedName>
    <definedName name="_8TEÂN_KHAÙCH_HAØ" localSheetId="8">#REF!</definedName>
    <definedName name="_8TEÂN_KHAÙCH_HAØ">#REF!</definedName>
    <definedName name="_9THAØNH_TIEÀN" localSheetId="8">#REF!</definedName>
    <definedName name="_9THAØNH_TIEÀN">#REF!</definedName>
    <definedName name="_CT250" localSheetId="8">'[2]dongia (2)'!#REF!</definedName>
    <definedName name="_CT250" localSheetId="12">'[2]dongia (2)'!#REF!</definedName>
    <definedName name="_CT250">'[2]dongia (2)'!#REF!</definedName>
    <definedName name="_xlnm._FilterDatabase" localSheetId="16" hidden="1">ECAS!$A$6</definedName>
    <definedName name="_Order1" hidden="1">255</definedName>
    <definedName name="_Order2" hidden="1">255</definedName>
    <definedName name="CLVC3">0.1</definedName>
    <definedName name="Document_array" localSheetId="11">{"Book1"}</definedName>
    <definedName name="Document_array" localSheetId="12">{"Book1"}</definedName>
    <definedName name="Document_array" localSheetId="0">{"Book1"}</definedName>
    <definedName name="Document_array" localSheetId="14">{"Book1"}</definedName>
    <definedName name="Document_array">{"Book1"}</definedName>
    <definedName name="DSTD_Clear" localSheetId="8">#N/A</definedName>
    <definedName name="DSTD_Clear" localSheetId="11">'ASAF 1'!DSTD_Clear</definedName>
    <definedName name="DSTD_Clear" localSheetId="12">'ASAF 2'!DSTD_Clear</definedName>
    <definedName name="DSTD_Clear" localSheetId="0">INDEX!DSTD_Clear</definedName>
    <definedName name="DSTD_Clear" localSheetId="14">'NERA 2'!DSTD_Clear</definedName>
    <definedName name="DSTD_Clear">'ASAF 1'!DSTD_Clear</definedName>
    <definedName name="Heä_soá_laép_xaø_H">1.7</definedName>
    <definedName name="HSCT3">0.1</definedName>
    <definedName name="HSDN">2.5</definedName>
    <definedName name="HSLXH">1.7</definedName>
    <definedName name="HTML_CodePage" hidden="1">950</definedName>
    <definedName name="HTML_Control" localSheetId="11" hidden="1">{"'Sheet1'!$L$16"}</definedName>
    <definedName name="HTML_Control" localSheetId="12" hidden="1">{"'Sheet1'!$L$16"}</definedName>
    <definedName name="HTML_Control" localSheetId="0" hidden="1">{"'Sheet1'!$L$16"}</definedName>
    <definedName name="HTML_Control" localSheetId="1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Title" hidden="1">"00Q3961-SUM"</definedName>
    <definedName name="huy" localSheetId="11" hidden="1">{"'Sheet1'!$L$16"}</definedName>
    <definedName name="huy" localSheetId="12" hidden="1">{"'Sheet1'!$L$16"}</definedName>
    <definedName name="huy" localSheetId="0" hidden="1">{"'Sheet1'!$L$16"}</definedName>
    <definedName name="huy" localSheetId="14" hidden="1">{"'Sheet1'!$L$16"}</definedName>
    <definedName name="huy" hidden="1">{"'Sheet1'!$L$16"}</definedName>
    <definedName name="NHAÂN_COÂNG" localSheetId="8">BTRAM</definedName>
    <definedName name="NHAÂN_COÂNG" localSheetId="11">BTRAM</definedName>
    <definedName name="NHAÂN_COÂNG" localSheetId="12">BTRAM</definedName>
    <definedName name="NHAÂN_COÂNG" localSheetId="0">BTRAM</definedName>
    <definedName name="NHAÂN_COÂNG" localSheetId="14">BTRAM</definedName>
    <definedName name="NHAÂN_COÂNG">BTRAM</definedName>
    <definedName name="_xlnm.Print_Area" localSheetId="8">#REF!</definedName>
    <definedName name="_xlnm.Print_Area" localSheetId="12">#REF!</definedName>
    <definedName name="_xlnm.Print_Area" localSheetId="2">'ASPA 2'!$A$1:$O$64</definedName>
    <definedName name="_xlnm.Print_Area">#REF!</definedName>
    <definedName name="_xlnm.Print_Titles">#N/A</definedName>
    <definedName name="PtichDTL" localSheetId="8">#N/A</definedName>
    <definedName name="PtichDTL" localSheetId="11">'ASAF 1'!PtichDTL</definedName>
    <definedName name="PtichDTL" localSheetId="12">'ASAF 2'!PtichDTL</definedName>
    <definedName name="PtichDTL" localSheetId="0">INDEX!PtichDTL</definedName>
    <definedName name="PtichDTL" localSheetId="14">'NERA 2'!PtichDTL</definedName>
    <definedName name="PtichDTL">'ASAF 1'!PtichDTL</definedName>
    <definedName name="rate">14000</definedName>
    <definedName name="TaxTV">10%</definedName>
    <definedName name="TaxXL">5%</definedName>
    <definedName name="VAÄT_LIEÄU">"ATRAM"</definedName>
    <definedName name="XBCNCKT">5600</definedName>
    <definedName name="XCCT">0.5</definedName>
    <definedName name="XTKKTTC">7500</definedName>
    <definedName name="Z_004C2E6B_F328_45A2_9AC0_78DE656702A6_.wvu.PrintArea" localSheetId="2" hidden="1">'ASPA 2'!$A$1:$O$64</definedName>
    <definedName name="Z_01E48596_868D_4F4C_8789_B7104C15AC46_.wvu.Cols" localSheetId="5" hidden="1">'ANZL '!#REF!,'ANZL '!#REF!,'ANZL '!#REF!</definedName>
    <definedName name="Z_01E48596_868D_4F4C_8789_B7104C15AC46_.wvu.Cols" localSheetId="4" hidden="1">ASCA!#REF!,ASCA!$L:$L</definedName>
    <definedName name="Z_01E48596_868D_4F4C_8789_B7104C15AC46_.wvu.Cols" localSheetId="1" hidden="1">'ASPA 1'!#REF!,'ASPA 1'!#REF!,'ASPA 1'!#REF!</definedName>
    <definedName name="Z_01E48596_868D_4F4C_8789_B7104C15AC46_.wvu.Cols" localSheetId="2" hidden="1">'ASPA 2'!#REF!,'ASPA 2'!#REF!,'ASPA 2'!#REF!</definedName>
    <definedName name="Z_01E48596_868D_4F4C_8789_B7104C15AC46_.wvu.Cols" localSheetId="9" hidden="1">ESA!$O:$O,ESA!$Q:$Q</definedName>
    <definedName name="Z_01E48596_868D_4F4C_8789_B7104C15AC46_.wvu.Cols" localSheetId="0" hidden="1">INDEX!$I:$I,INDEX!$L:$L,INDEX!$P:$P</definedName>
    <definedName name="Z_01E48596_868D_4F4C_8789_B7104C15AC46_.wvu.Rows" localSheetId="6" hidden="1">'AAUS NL (TPP)'!#REF!,'AAUS NL (TPP)'!#REF!</definedName>
    <definedName name="Z_01E48596_868D_4F4C_8789_B7104C15AC46_.wvu.Rows" localSheetId="5" hidden="1">'ANZL '!#REF!</definedName>
    <definedName name="Z_01E48596_868D_4F4C_8789_B7104C15AC46_.wvu.Rows" localSheetId="8" hidden="1">ARAS!#REF!</definedName>
    <definedName name="Z_01E48596_868D_4F4C_8789_B7104C15AC46_.wvu.Rows" localSheetId="11" hidden="1">'ASAF 1'!#REF!,'ASAF 1'!#REF!</definedName>
    <definedName name="Z_01E48596_868D_4F4C_8789_B7104C15AC46_.wvu.Rows" localSheetId="12" hidden="1">'ASAF 2'!#REF!</definedName>
    <definedName name="Z_01E48596_868D_4F4C_8789_B7104C15AC46_.wvu.Rows" localSheetId="4" hidden="1">ASCA!#REF!</definedName>
    <definedName name="Z_01E48596_868D_4F4C_8789_B7104C15AC46_.wvu.Rows" localSheetId="10" hidden="1">'ASIA 2'!#REF!</definedName>
    <definedName name="Z_01E48596_868D_4F4C_8789_B7104C15AC46_.wvu.Rows" localSheetId="7" hidden="1">ASIP!#REF!</definedName>
    <definedName name="Z_01E48596_868D_4F4C_8789_B7104C15AC46_.wvu.Rows" localSheetId="1" hidden="1">'ASPA 1'!#REF!</definedName>
    <definedName name="Z_01E48596_868D_4F4C_8789_B7104C15AC46_.wvu.Rows" localSheetId="2" hidden="1">'ASPA 2'!#REF!</definedName>
    <definedName name="Z_01E48596_868D_4F4C_8789_B7104C15AC46_.wvu.Rows" localSheetId="16" hidden="1">ECAS!#REF!</definedName>
    <definedName name="Z_01E48596_868D_4F4C_8789_B7104C15AC46_.wvu.Rows" localSheetId="9" hidden="1">ESA!#REF!,ESA!#REF!</definedName>
    <definedName name="Z_01E48596_868D_4F4C_8789_B7104C15AC46_.wvu.Rows" localSheetId="13" hidden="1">'NERA 1'!#REF!</definedName>
    <definedName name="Z_01E48596_868D_4F4C_8789_B7104C15AC46_.wvu.Rows" localSheetId="14" hidden="1">'NERA 2'!#REF!</definedName>
    <definedName name="Z_01E48596_868D_4F4C_8789_B7104C15AC46_.wvu.Rows" localSheetId="15" hidden="1">SERA!#REF!</definedName>
    <definedName name="Z_04051A89_8AB7_4EA8_A36E_2DCAEDDA0E70_.wvu.FilterData" localSheetId="16" hidden="1">ECAS!$A$6</definedName>
    <definedName name="Z_04A553BB_D5B8_45F2_90E4_8BABD11779D3_.wvu.FilterData" localSheetId="16" hidden="1">ECAS!$A$6</definedName>
    <definedName name="Z_0FA02CAC_CA37_4BD3_A8C7_E005D5D6EE16_.wvu.Cols" localSheetId="5" hidden="1">'ANZL '!#REF!,'ANZL '!#REF!,'ANZL '!#REF!</definedName>
    <definedName name="Z_0FA02CAC_CA37_4BD3_A8C7_E005D5D6EE16_.wvu.Cols" localSheetId="4" hidden="1">ASCA!#REF!,ASCA!$L:$L</definedName>
    <definedName name="Z_0FA02CAC_CA37_4BD3_A8C7_E005D5D6EE16_.wvu.Cols" localSheetId="1" hidden="1">'ASPA 1'!#REF!,'ASPA 1'!#REF!,'ASPA 1'!#REF!</definedName>
    <definedName name="Z_0FA02CAC_CA37_4BD3_A8C7_E005D5D6EE16_.wvu.Cols" localSheetId="2" hidden="1">'ASPA 2'!#REF!,'ASPA 2'!#REF!</definedName>
    <definedName name="Z_0FA02CAC_CA37_4BD3_A8C7_E005D5D6EE16_.wvu.Cols" localSheetId="9" hidden="1">ESA!$O:$O,ESA!$Q:$Q</definedName>
    <definedName name="Z_0FA02CAC_CA37_4BD3_A8C7_E005D5D6EE16_.wvu.Cols" localSheetId="0" hidden="1">INDEX!$I:$I,INDEX!$L:$L,INDEX!$P:$P</definedName>
    <definedName name="Z_0FA02CAC_CA37_4BD3_A8C7_E005D5D6EE16_.wvu.Rows" localSheetId="6" hidden="1">'AAUS NL (TPP)'!#REF!</definedName>
    <definedName name="Z_0FA02CAC_CA37_4BD3_A8C7_E005D5D6EE16_.wvu.Rows" localSheetId="5" hidden="1">'ANZL '!#REF!</definedName>
    <definedName name="Z_0FA02CAC_CA37_4BD3_A8C7_E005D5D6EE16_.wvu.Rows" localSheetId="8" hidden="1">ARAS!#REF!</definedName>
    <definedName name="Z_0FA02CAC_CA37_4BD3_A8C7_E005D5D6EE16_.wvu.Rows" localSheetId="11" hidden="1">'ASAF 1'!#REF!,'ASAF 1'!#REF!</definedName>
    <definedName name="Z_0FA02CAC_CA37_4BD3_A8C7_E005D5D6EE16_.wvu.Rows" localSheetId="12" hidden="1">'ASAF 2'!#REF!</definedName>
    <definedName name="Z_0FA02CAC_CA37_4BD3_A8C7_E005D5D6EE16_.wvu.Rows" localSheetId="4" hidden="1">ASCA!#REF!</definedName>
    <definedName name="Z_0FA02CAC_CA37_4BD3_A8C7_E005D5D6EE16_.wvu.Rows" localSheetId="10" hidden="1">'ASIA 2'!#REF!</definedName>
    <definedName name="Z_0FA02CAC_CA37_4BD3_A8C7_E005D5D6EE16_.wvu.Rows" localSheetId="7" hidden="1">ASIP!#REF!</definedName>
    <definedName name="Z_0FA02CAC_CA37_4BD3_A8C7_E005D5D6EE16_.wvu.Rows" localSheetId="1" hidden="1">'ASPA 1'!#REF!</definedName>
    <definedName name="Z_0FA02CAC_CA37_4BD3_A8C7_E005D5D6EE16_.wvu.Rows" localSheetId="2" hidden="1">'ASPA 2'!#REF!,'ASPA 2'!#REF!</definedName>
    <definedName name="Z_0FA02CAC_CA37_4BD3_A8C7_E005D5D6EE16_.wvu.Rows" localSheetId="16" hidden="1">ECAS!#REF!</definedName>
    <definedName name="Z_0FA02CAC_CA37_4BD3_A8C7_E005D5D6EE16_.wvu.Rows" localSheetId="9" hidden="1">ESA!#REF!</definedName>
    <definedName name="Z_0FA02CAC_CA37_4BD3_A8C7_E005D5D6EE16_.wvu.Rows" localSheetId="13" hidden="1">'NERA 1'!#REF!</definedName>
    <definedName name="Z_0FA02CAC_CA37_4BD3_A8C7_E005D5D6EE16_.wvu.Rows" localSheetId="14" hidden="1">'NERA 2'!#REF!</definedName>
    <definedName name="Z_0FA02CAC_CA37_4BD3_A8C7_E005D5D6EE16_.wvu.Rows" localSheetId="15" hidden="1">SERA!#REF!</definedName>
    <definedName name="Z_1168B9A3_4244_4EFD_B635_A94B18BEB867_.wvu.FilterData" localSheetId="16" hidden="1">ECAS!$A$6</definedName>
    <definedName name="Z_1214933E_3CAB_424E_B6CE_951DA35D721C_.wvu.FilterData" localSheetId="16" hidden="1">ECAS!$A$6</definedName>
    <definedName name="Z_164A907D_DEEC_462D_BE12_A02592A6B093_.wvu.FilterData" localSheetId="16" hidden="1">ECAS!$A$6</definedName>
    <definedName name="Z_16723B2D_105B_49C6_BA82_A5095795BC78_.wvu.PrintArea" localSheetId="2" hidden="1">'ASPA 2'!$A$1:$O$64</definedName>
    <definedName name="Z_16723B2D_105B_49C6_BA82_A5095795BC78_.wvu.Rows" localSheetId="6" hidden="1">'AAUS NL (TPP)'!#REF!</definedName>
    <definedName name="Z_16723B2D_105B_49C6_BA82_A5095795BC78_.wvu.Rows" localSheetId="5" hidden="1">'ANZL '!#REF!</definedName>
    <definedName name="Z_16723B2D_105B_49C6_BA82_A5095795BC78_.wvu.Rows" localSheetId="8" hidden="1">ARAS!#REF!</definedName>
    <definedName name="Z_16723B2D_105B_49C6_BA82_A5095795BC78_.wvu.Rows" localSheetId="11" hidden="1">'ASAF 1'!#REF!</definedName>
    <definedName name="Z_16723B2D_105B_49C6_BA82_A5095795BC78_.wvu.Rows" localSheetId="12" hidden="1">'ASAF 2'!#REF!</definedName>
    <definedName name="Z_16723B2D_105B_49C6_BA82_A5095795BC78_.wvu.Rows" localSheetId="4" hidden="1">ASCA!#REF!</definedName>
    <definedName name="Z_16723B2D_105B_49C6_BA82_A5095795BC78_.wvu.Rows" localSheetId="10" hidden="1">'ASIA 2'!#REF!</definedName>
    <definedName name="Z_16723B2D_105B_49C6_BA82_A5095795BC78_.wvu.Rows" localSheetId="7" hidden="1">ASIP!#REF!</definedName>
    <definedName name="Z_16723B2D_105B_49C6_BA82_A5095795BC78_.wvu.Rows" localSheetId="1" hidden="1">'ASPA 1'!#REF!</definedName>
    <definedName name="Z_16723B2D_105B_49C6_BA82_A5095795BC78_.wvu.Rows" localSheetId="2" hidden="1">'ASPA 2'!#REF!</definedName>
    <definedName name="Z_16723B2D_105B_49C6_BA82_A5095795BC78_.wvu.Rows" localSheetId="16" hidden="1">ECAS!#REF!</definedName>
    <definedName name="Z_16723B2D_105B_49C6_BA82_A5095795BC78_.wvu.Rows" localSheetId="9" hidden="1">ESA!#REF!</definedName>
    <definedName name="Z_16723B2D_105B_49C6_BA82_A5095795BC78_.wvu.Rows" localSheetId="13" hidden="1">'NERA 1'!#REF!</definedName>
    <definedName name="Z_16723B2D_105B_49C6_BA82_A5095795BC78_.wvu.Rows" localSheetId="14" hidden="1">'NERA 2'!#REF!</definedName>
    <definedName name="Z_16723B2D_105B_49C6_BA82_A5095795BC78_.wvu.Rows" localSheetId="15" hidden="1">SERA!#REF!</definedName>
    <definedName name="Z_19603389_1970_4C30_8703_55A8132B9257_.wvu.FilterData" localSheetId="16" hidden="1">ECAS!$A$6</definedName>
    <definedName name="Z_1A0A0C10_CA1C_4384_8A53_013D660E6F99_.wvu.FilterData" localSheetId="16" hidden="1">ECAS!$A$6</definedName>
    <definedName name="Z_1C65A68F_C576_41BB_82FA_93215F14D9DD_.wvu.Cols" localSheetId="1" hidden="1">'ASPA 1'!$H:$I,'ASPA 1'!$K:$K</definedName>
    <definedName name="Z_1C65A68F_C576_41BB_82FA_93215F14D9DD_.wvu.FilterData" localSheetId="16" hidden="1">ECAS!$A$6</definedName>
    <definedName name="Z_1C65A68F_C576_41BB_82FA_93215F14D9DD_.wvu.PrintArea" localSheetId="2" hidden="1">'ASPA 2'!$A$1:$O$64</definedName>
    <definedName name="Z_1C65A68F_C576_41BB_82FA_93215F14D9DD_.wvu.Rows" localSheetId="6" hidden="1">'AAUS NL (TPP)'!#REF!</definedName>
    <definedName name="Z_1C65A68F_C576_41BB_82FA_93215F14D9DD_.wvu.Rows" localSheetId="7" hidden="1">ASIP!#REF!</definedName>
    <definedName name="Z_20FC4A3A_99A0_4B49_83C6_96FE98A60D2D_.wvu.FilterData" localSheetId="16" hidden="1">ECAS!$A$6</definedName>
    <definedName name="Z_25414C84_1A5D_4CF7_8849_332F4DBBAFCB_.wvu.Cols" localSheetId="1" hidden="1">'ASPA 1'!$H:$I,'ASPA 1'!$K:$K</definedName>
    <definedName name="Z_25414C84_1A5D_4CF7_8849_332F4DBBAFCB_.wvu.FilterData" localSheetId="16" hidden="1">ECAS!$A$6</definedName>
    <definedName name="Z_25414C84_1A5D_4CF7_8849_332F4DBBAFCB_.wvu.PrintArea" localSheetId="2" hidden="1">'ASPA 2'!$A$1:$O$64</definedName>
    <definedName name="Z_25796BC4_55CB_4111_A01C_3FC25648636F_.wvu.Cols" localSheetId="1" hidden="1">'ASPA 1'!$H:$I,'ASPA 1'!$K:$K</definedName>
    <definedName name="Z_25796BC4_55CB_4111_A01C_3FC25648636F_.wvu.FilterData" localSheetId="16" hidden="1">ECAS!$A$6</definedName>
    <definedName name="Z_25796BC4_55CB_4111_A01C_3FC25648636F_.wvu.PrintArea" localSheetId="2" hidden="1">'ASPA 2'!$A$1:$O$64</definedName>
    <definedName name="Z_25C1A539_8A4B_40C9_95AA_8272E55446B9_.wvu.FilterData" localSheetId="16" hidden="1">ECAS!$A$6</definedName>
    <definedName name="Z_26D16C8D_5A87_48F9_B2B1_46DC97E5C3CE_.wvu.FilterData" localSheetId="16" hidden="1">ECAS!$A$6</definedName>
    <definedName name="Z_29485D17_BA09_4753_808D_0D9F6EB9B6CA_.wvu.PrintArea" localSheetId="2" hidden="1">'ASPA 2'!$A$1:$O$64</definedName>
    <definedName name="Z_29485D17_BA09_4753_808D_0D9F6EB9B6CA_.wvu.Rows" localSheetId="5" hidden="1">'ANZL '!#REF!</definedName>
    <definedName name="Z_29485D17_BA09_4753_808D_0D9F6EB9B6CA_.wvu.Rows" localSheetId="4" hidden="1">ASCA!#REF!</definedName>
    <definedName name="Z_29485D17_BA09_4753_808D_0D9F6EB9B6CA_.wvu.Rows" localSheetId="1" hidden="1">'ASPA 1'!#REF!</definedName>
    <definedName name="Z_29485D17_BA09_4753_808D_0D9F6EB9B6CA_.wvu.Rows" localSheetId="2" hidden="1">'ASPA 2'!#REF!</definedName>
    <definedName name="Z_30DE6020_77DC_4FF5_A438_1B42C1111DE8_.wvu.FilterData" localSheetId="16" hidden="1">ECAS!$A$6</definedName>
    <definedName name="Z_318123AC_484D_4269_A75B_E5BB6F836C1A_.wvu.Cols" localSheetId="1" hidden="1">'ASPA 1'!$H:$I,'ASPA 1'!$K:$K</definedName>
    <definedName name="Z_318123AC_484D_4269_A75B_E5BB6F836C1A_.wvu.FilterData" localSheetId="16" hidden="1">ECAS!$A$6</definedName>
    <definedName name="Z_318123AC_484D_4269_A75B_E5BB6F836C1A_.wvu.PrintArea" localSheetId="2" hidden="1">'ASPA 2'!$A$1:$O$64</definedName>
    <definedName name="Z_31993D40_91FF_4687_827A_DCDE4BF216C3_.wvu.PrintArea" localSheetId="2" hidden="1">'ASPA 2'!$A$1:$O$64</definedName>
    <definedName name="Z_31993D40_91FF_4687_827A_DCDE4BF216C3_.wvu.Rows" localSheetId="6" hidden="1">'AAUS NL (TPP)'!#REF!</definedName>
    <definedName name="Z_31993D40_91FF_4687_827A_DCDE4BF216C3_.wvu.Rows" localSheetId="5" hidden="1">'ANZL '!#REF!</definedName>
    <definedName name="Z_31993D40_91FF_4687_827A_DCDE4BF216C3_.wvu.Rows" localSheetId="8" hidden="1">ARAS!#REF!</definedName>
    <definedName name="Z_31993D40_91FF_4687_827A_DCDE4BF216C3_.wvu.Rows" localSheetId="12" hidden="1">'ASAF 2'!#REF!</definedName>
    <definedName name="Z_31993D40_91FF_4687_827A_DCDE4BF216C3_.wvu.Rows" localSheetId="4" hidden="1">ASCA!#REF!</definedName>
    <definedName name="Z_31993D40_91FF_4687_827A_DCDE4BF216C3_.wvu.Rows" localSheetId="10" hidden="1">'ASIA 2'!#REF!</definedName>
    <definedName name="Z_31993D40_91FF_4687_827A_DCDE4BF216C3_.wvu.Rows" localSheetId="7" hidden="1">ASIP!#REF!</definedName>
    <definedName name="Z_31993D40_91FF_4687_827A_DCDE4BF216C3_.wvu.Rows" localSheetId="1" hidden="1">'ASPA 1'!#REF!</definedName>
    <definedName name="Z_31993D40_91FF_4687_827A_DCDE4BF216C3_.wvu.Rows" localSheetId="2" hidden="1">'ASPA 2'!#REF!</definedName>
    <definedName name="Z_31993D40_91FF_4687_827A_DCDE4BF216C3_.wvu.Rows" localSheetId="16" hidden="1">ECAS!#REF!</definedName>
    <definedName name="Z_31993D40_91FF_4687_827A_DCDE4BF216C3_.wvu.Rows" localSheetId="9" hidden="1">ESA!#REF!</definedName>
    <definedName name="Z_31993D40_91FF_4687_827A_DCDE4BF216C3_.wvu.Rows" localSheetId="13" hidden="1">'NERA 1'!#REF!</definedName>
    <definedName name="Z_31993D40_91FF_4687_827A_DCDE4BF216C3_.wvu.Rows" localSheetId="14" hidden="1">'NERA 2'!#REF!</definedName>
    <definedName name="Z_31993D40_91FF_4687_827A_DCDE4BF216C3_.wvu.Rows" localSheetId="15" hidden="1">SERA!#REF!</definedName>
    <definedName name="Z_325F925D_CA26_4F0E_9464_7B3A492AE3D2_.wvu.Cols" localSheetId="5" hidden="1">'ANZL '!#REF!,'ANZL '!#REF!,'ANZL '!#REF!</definedName>
    <definedName name="Z_325F925D_CA26_4F0E_9464_7B3A492AE3D2_.wvu.Cols" localSheetId="4" hidden="1">ASCA!#REF!,ASCA!$L:$L</definedName>
    <definedName name="Z_325F925D_CA26_4F0E_9464_7B3A492AE3D2_.wvu.Cols" localSheetId="1" hidden="1">'ASPA 1'!#REF!,'ASPA 1'!#REF!,'ASPA 1'!#REF!</definedName>
    <definedName name="Z_325F925D_CA26_4F0E_9464_7B3A492AE3D2_.wvu.Cols" localSheetId="2" hidden="1">'ASPA 2'!#REF!,'ASPA 2'!#REF!</definedName>
    <definedName name="Z_325F925D_CA26_4F0E_9464_7B3A492AE3D2_.wvu.Cols" localSheetId="9" hidden="1">ESA!$O:$O,ESA!$Q:$Q</definedName>
    <definedName name="Z_325F925D_CA26_4F0E_9464_7B3A492AE3D2_.wvu.Cols" localSheetId="0" hidden="1">INDEX!$I:$I,INDEX!$L:$L,INDEX!$P:$P</definedName>
    <definedName name="Z_325F925D_CA26_4F0E_9464_7B3A492AE3D2_.wvu.Rows" localSheetId="6" hidden="1">'AAUS NL (TPP)'!#REF!,'AAUS NL (TPP)'!#REF!</definedName>
    <definedName name="Z_325F925D_CA26_4F0E_9464_7B3A492AE3D2_.wvu.Rows" localSheetId="5" hidden="1">'ANZL '!#REF!,'ANZL '!#REF!</definedName>
    <definedName name="Z_325F925D_CA26_4F0E_9464_7B3A492AE3D2_.wvu.Rows" localSheetId="8" hidden="1">ARAS!#REF!</definedName>
    <definedName name="Z_325F925D_CA26_4F0E_9464_7B3A492AE3D2_.wvu.Rows" localSheetId="11" hidden="1">'ASAF 1'!#REF!,'ASAF 1'!#REF!</definedName>
    <definedName name="Z_325F925D_CA26_4F0E_9464_7B3A492AE3D2_.wvu.Rows" localSheetId="12" hidden="1">'ASAF 2'!#REF!</definedName>
    <definedName name="Z_325F925D_CA26_4F0E_9464_7B3A492AE3D2_.wvu.Rows" localSheetId="4" hidden="1">ASCA!#REF!</definedName>
    <definedName name="Z_325F925D_CA26_4F0E_9464_7B3A492AE3D2_.wvu.Rows" localSheetId="10" hidden="1">'ASIA 2'!#REF!</definedName>
    <definedName name="Z_325F925D_CA26_4F0E_9464_7B3A492AE3D2_.wvu.Rows" localSheetId="7" hidden="1">ASIP!#REF!</definedName>
    <definedName name="Z_325F925D_CA26_4F0E_9464_7B3A492AE3D2_.wvu.Rows" localSheetId="1" hidden="1">'ASPA 1'!#REF!</definedName>
    <definedName name="Z_325F925D_CA26_4F0E_9464_7B3A492AE3D2_.wvu.Rows" localSheetId="2" hidden="1">'ASPA 2'!#REF!,'ASPA 2'!#REF!</definedName>
    <definedName name="Z_325F925D_CA26_4F0E_9464_7B3A492AE3D2_.wvu.Rows" localSheetId="16" hidden="1">ECAS!#REF!</definedName>
    <definedName name="Z_325F925D_CA26_4F0E_9464_7B3A492AE3D2_.wvu.Rows" localSheetId="9" hidden="1">ESA!#REF!,ESA!#REF!</definedName>
    <definedName name="Z_325F925D_CA26_4F0E_9464_7B3A492AE3D2_.wvu.Rows" localSheetId="13" hidden="1">'NERA 1'!#REF!</definedName>
    <definedName name="Z_325F925D_CA26_4F0E_9464_7B3A492AE3D2_.wvu.Rows" localSheetId="14" hidden="1">'NERA 2'!#REF!</definedName>
    <definedName name="Z_325F925D_CA26_4F0E_9464_7B3A492AE3D2_.wvu.Rows" localSheetId="15" hidden="1">SERA!#REF!</definedName>
    <definedName name="Z_348CD73A_FAD8_4F80_AA39_F160966D78E5_.wvu.FilterData" localSheetId="16" hidden="1">ECAS!$A$6</definedName>
    <definedName name="Z_36FE7684_073D_4475_B47C_FC49C4CD4159_.wvu.FilterData" localSheetId="16" hidden="1">ECAS!$A$6</definedName>
    <definedName name="Z_394000C6_1E28_40C6_BB15_0097390C4F1A_.wvu.PrintArea" localSheetId="2" hidden="1">'ASPA 2'!$A$1:$O$64</definedName>
    <definedName name="Z_394000C6_1E28_40C6_BB15_0097390C4F1A_.wvu.Rows" localSheetId="6" hidden="1">'AAUS NL (TPP)'!#REF!</definedName>
    <definedName name="Z_394000C6_1E28_40C6_BB15_0097390C4F1A_.wvu.Rows" localSheetId="5" hidden="1">'ANZL '!#REF!</definedName>
    <definedName name="Z_394000C6_1E28_40C6_BB15_0097390C4F1A_.wvu.Rows" localSheetId="8" hidden="1">ARAS!#REF!</definedName>
    <definedName name="Z_394000C6_1E28_40C6_BB15_0097390C4F1A_.wvu.Rows" localSheetId="11" hidden="1">'ASAF 1'!#REF!</definedName>
    <definedName name="Z_394000C6_1E28_40C6_BB15_0097390C4F1A_.wvu.Rows" localSheetId="12" hidden="1">'ASAF 2'!#REF!</definedName>
    <definedName name="Z_394000C6_1E28_40C6_BB15_0097390C4F1A_.wvu.Rows" localSheetId="4" hidden="1">ASCA!#REF!</definedName>
    <definedName name="Z_394000C6_1E28_40C6_BB15_0097390C4F1A_.wvu.Rows" localSheetId="10" hidden="1">'ASIA 2'!#REF!</definedName>
    <definedName name="Z_394000C6_1E28_40C6_BB15_0097390C4F1A_.wvu.Rows" localSheetId="7" hidden="1">ASIP!#REF!</definedName>
    <definedName name="Z_394000C6_1E28_40C6_BB15_0097390C4F1A_.wvu.Rows" localSheetId="1" hidden="1">'ASPA 1'!#REF!,'ASPA 1'!#REF!</definedName>
    <definedName name="Z_394000C6_1E28_40C6_BB15_0097390C4F1A_.wvu.Rows" localSheetId="2" hidden="1">'ASPA 2'!#REF!,'ASPA 2'!#REF!</definedName>
    <definedName name="Z_394000C6_1E28_40C6_BB15_0097390C4F1A_.wvu.Rows" localSheetId="16" hidden="1">ECAS!#REF!</definedName>
    <definedName name="Z_394000C6_1E28_40C6_BB15_0097390C4F1A_.wvu.Rows" localSheetId="9" hidden="1">ESA!#REF!</definedName>
    <definedName name="Z_394000C6_1E28_40C6_BB15_0097390C4F1A_.wvu.Rows" localSheetId="13" hidden="1">'NERA 1'!#REF!</definedName>
    <definedName name="Z_394000C6_1E28_40C6_BB15_0097390C4F1A_.wvu.Rows" localSheetId="14" hidden="1">'NERA 2'!#REF!</definedName>
    <definedName name="Z_394000C6_1E28_40C6_BB15_0097390C4F1A_.wvu.Rows" localSheetId="15" hidden="1">SERA!#REF!</definedName>
    <definedName name="Z_3B603AD3_AD2E_453F_A315_3561F2BF5726_.wvu.FilterData" localSheetId="16" hidden="1">ECAS!$A$6</definedName>
    <definedName name="Z_40D5B7B3_D9F4_485C_9CCB_5509B27BE81A_.wvu.FilterData" localSheetId="16" hidden="1">ECAS!$A$6</definedName>
    <definedName name="Z_456AAD67_FD9D_46CC_8AE4_38E255E6EAA1_.wvu.PrintArea" localSheetId="2" hidden="1">'ASPA 2'!$A$1:$O$64</definedName>
    <definedName name="Z_456AAD67_FD9D_46CC_8AE4_38E255E6EAA1_.wvu.Rows" localSheetId="6" hidden="1">'AAUS NL (TPP)'!#REF!</definedName>
    <definedName name="Z_456AAD67_FD9D_46CC_8AE4_38E255E6EAA1_.wvu.Rows" localSheetId="5" hidden="1">'ANZL '!#REF!</definedName>
    <definedName name="Z_456AAD67_FD9D_46CC_8AE4_38E255E6EAA1_.wvu.Rows" localSheetId="8" hidden="1">ARAS!#REF!</definedName>
    <definedName name="Z_456AAD67_FD9D_46CC_8AE4_38E255E6EAA1_.wvu.Rows" localSheetId="11" hidden="1">'ASAF 1'!#REF!</definedName>
    <definedName name="Z_456AAD67_FD9D_46CC_8AE4_38E255E6EAA1_.wvu.Rows" localSheetId="4" hidden="1">ASCA!#REF!</definedName>
    <definedName name="Z_456AAD67_FD9D_46CC_8AE4_38E255E6EAA1_.wvu.Rows" localSheetId="7" hidden="1">ASIP!#REF!</definedName>
    <definedName name="Z_456AAD67_FD9D_46CC_8AE4_38E255E6EAA1_.wvu.Rows" localSheetId="1" hidden="1">'ASPA 1'!#REF!,'ASPA 1'!#REF!</definedName>
    <definedName name="Z_456AAD67_FD9D_46CC_8AE4_38E255E6EAA1_.wvu.Rows" localSheetId="2" hidden="1">'ASPA 2'!#REF!</definedName>
    <definedName name="Z_456AAD67_FD9D_46CC_8AE4_38E255E6EAA1_.wvu.Rows" localSheetId="16" hidden="1">ECAS!#REF!</definedName>
    <definedName name="Z_456AAD67_FD9D_46CC_8AE4_38E255E6EAA1_.wvu.Rows" localSheetId="13" hidden="1">'NERA 1'!#REF!</definedName>
    <definedName name="Z_456AAD67_FD9D_46CC_8AE4_38E255E6EAA1_.wvu.Rows" localSheetId="14" hidden="1">'NERA 2'!#REF!</definedName>
    <definedName name="Z_456AAD67_FD9D_46CC_8AE4_38E255E6EAA1_.wvu.Rows" localSheetId="15" hidden="1">SERA!#REF!</definedName>
    <definedName name="Z_467A975B_7404_4CC9_8125_521ADA97F5F1_.wvu.PrintArea" localSheetId="2" hidden="1">'ASPA 2'!$A$1:$O$64</definedName>
    <definedName name="Z_467A975B_7404_4CC9_8125_521ADA97F5F1_.wvu.Rows" localSheetId="6" hidden="1">'AAUS NL (TPP)'!#REF!</definedName>
    <definedName name="Z_467A975B_7404_4CC9_8125_521ADA97F5F1_.wvu.Rows" localSheetId="5" hidden="1">'ANZL '!#REF!</definedName>
    <definedName name="Z_467A975B_7404_4CC9_8125_521ADA97F5F1_.wvu.Rows" localSheetId="8" hidden="1">ARAS!#REF!</definedName>
    <definedName name="Z_467A975B_7404_4CC9_8125_521ADA97F5F1_.wvu.Rows" localSheetId="12" hidden="1">'ASAF 2'!#REF!</definedName>
    <definedName name="Z_467A975B_7404_4CC9_8125_521ADA97F5F1_.wvu.Rows" localSheetId="4" hidden="1">ASCA!#REF!</definedName>
    <definedName name="Z_467A975B_7404_4CC9_8125_521ADA97F5F1_.wvu.Rows" localSheetId="10" hidden="1">'ASIA 2'!#REF!</definedName>
    <definedName name="Z_467A975B_7404_4CC9_8125_521ADA97F5F1_.wvu.Rows" localSheetId="7" hidden="1">ASIP!#REF!</definedName>
    <definedName name="Z_467A975B_7404_4CC9_8125_521ADA97F5F1_.wvu.Rows" localSheetId="1" hidden="1">'ASPA 1'!#REF!</definedName>
    <definedName name="Z_467A975B_7404_4CC9_8125_521ADA97F5F1_.wvu.Rows" localSheetId="2" hidden="1">'ASPA 2'!#REF!</definedName>
    <definedName name="Z_467A975B_7404_4CC9_8125_521ADA97F5F1_.wvu.Rows" localSheetId="16" hidden="1">ECAS!#REF!</definedName>
    <definedName name="Z_467A975B_7404_4CC9_8125_521ADA97F5F1_.wvu.Rows" localSheetId="9" hidden="1">ESA!#REF!</definedName>
    <definedName name="Z_467A975B_7404_4CC9_8125_521ADA97F5F1_.wvu.Rows" localSheetId="13" hidden="1">'NERA 1'!#REF!</definedName>
    <definedName name="Z_467A975B_7404_4CC9_8125_521ADA97F5F1_.wvu.Rows" localSheetId="14" hidden="1">'NERA 2'!#REF!</definedName>
    <definedName name="Z_467A975B_7404_4CC9_8125_521ADA97F5F1_.wvu.Rows" localSheetId="15" hidden="1">SERA!#REF!</definedName>
    <definedName name="Z_47ECE9F2_D10F_4070_8862_18D74E5BCFC2_.wvu.Cols" localSheetId="1" hidden="1">'ASPA 1'!$H:$I,'ASPA 1'!$K:$K</definedName>
    <definedName name="Z_47ECE9F2_D10F_4070_8862_18D74E5BCFC2_.wvu.FilterData" localSheetId="16" hidden="1">ECAS!$A$6</definedName>
    <definedName name="Z_47ECE9F2_D10F_4070_8862_18D74E5BCFC2_.wvu.PrintArea" localSheetId="2" hidden="1">'ASPA 2'!$A$1:$O$64</definedName>
    <definedName name="Z_493A7AFE_46E3_4932_8777_9C356E83FF4A_.wvu.Cols" localSheetId="1" hidden="1">'ASPA 1'!$H:$I,'ASPA 1'!$K:$K</definedName>
    <definedName name="Z_493A7AFE_46E3_4932_8777_9C356E83FF4A_.wvu.FilterData" localSheetId="16" hidden="1">ECAS!$A$6</definedName>
    <definedName name="Z_493A7AFE_46E3_4932_8777_9C356E83FF4A_.wvu.PrintArea" localSheetId="2" hidden="1">'ASPA 2'!$A$1:$O$64</definedName>
    <definedName name="Z_4B5EAB85_25A0_4D70_B1E0_A8352A946331_.wvu.Cols" localSheetId="5" hidden="1">'ANZL '!#REF!,'ANZL '!#REF!,'ANZL '!#REF!</definedName>
    <definedName name="Z_4B5EAB85_25A0_4D70_B1E0_A8352A946331_.wvu.Cols" localSheetId="4" hidden="1">ASCA!#REF!,ASCA!$L:$L</definedName>
    <definedName name="Z_4B5EAB85_25A0_4D70_B1E0_A8352A946331_.wvu.Cols" localSheetId="1" hidden="1">'ASPA 1'!#REF!,'ASPA 1'!#REF!,'ASPA 1'!#REF!</definedName>
    <definedName name="Z_4B5EAB85_25A0_4D70_B1E0_A8352A946331_.wvu.Cols" localSheetId="2" hidden="1">'ASPA 2'!#REF!,'ASPA 2'!#REF!</definedName>
    <definedName name="Z_4B5EAB85_25A0_4D70_B1E0_A8352A946331_.wvu.Cols" localSheetId="9" hidden="1">ESA!$O:$O,ESA!$Q:$Q</definedName>
    <definedName name="Z_4B5EAB85_25A0_4D70_B1E0_A8352A946331_.wvu.Cols" localSheetId="0" hidden="1">INDEX!$I:$I,INDEX!$L:$L,INDEX!$P:$P</definedName>
    <definedName name="Z_4B5EAB85_25A0_4D70_B1E0_A8352A946331_.wvu.Rows" localSheetId="6" hidden="1">'AAUS NL (TPP)'!#REF!,'AAUS NL (TPP)'!#REF!</definedName>
    <definedName name="Z_4B5EAB85_25A0_4D70_B1E0_A8352A946331_.wvu.Rows" localSheetId="5" hidden="1">'ANZL '!#REF!,'ANZL '!#REF!</definedName>
    <definedName name="Z_4B5EAB85_25A0_4D70_B1E0_A8352A946331_.wvu.Rows" localSheetId="8" hidden="1">ARAS!#REF!</definedName>
    <definedName name="Z_4B5EAB85_25A0_4D70_B1E0_A8352A946331_.wvu.Rows" localSheetId="11" hidden="1">'ASAF 1'!#REF!</definedName>
    <definedName name="Z_4B5EAB85_25A0_4D70_B1E0_A8352A946331_.wvu.Rows" localSheetId="12" hidden="1">'ASAF 2'!#REF!</definedName>
    <definedName name="Z_4B5EAB85_25A0_4D70_B1E0_A8352A946331_.wvu.Rows" localSheetId="4" hidden="1">ASCA!#REF!</definedName>
    <definedName name="Z_4B5EAB85_25A0_4D70_B1E0_A8352A946331_.wvu.Rows" localSheetId="10" hidden="1">'ASIA 2'!#REF!,'ASIA 2'!#REF!</definedName>
    <definedName name="Z_4B5EAB85_25A0_4D70_B1E0_A8352A946331_.wvu.Rows" localSheetId="7" hidden="1">ASIP!#REF!</definedName>
    <definedName name="Z_4B5EAB85_25A0_4D70_B1E0_A8352A946331_.wvu.Rows" localSheetId="1" hidden="1">'ASPA 1'!#REF!</definedName>
    <definedName name="Z_4B5EAB85_25A0_4D70_B1E0_A8352A946331_.wvu.Rows" localSheetId="2" hidden="1">'ASPA 2'!#REF!,'ASPA 2'!#REF!,'ASPA 2'!#REF!</definedName>
    <definedName name="Z_4B5EAB85_25A0_4D70_B1E0_A8352A946331_.wvu.Rows" localSheetId="9" hidden="1">ESA!#REF!,ESA!#REF!</definedName>
    <definedName name="Z_4B5EAB85_25A0_4D70_B1E0_A8352A946331_.wvu.Rows" localSheetId="13" hidden="1">'NERA 1'!#REF!</definedName>
    <definedName name="Z_4B5EAB85_25A0_4D70_B1E0_A8352A946331_.wvu.Rows" localSheetId="14" hidden="1">'NERA 2'!#REF!</definedName>
    <definedName name="Z_4B5EAB85_25A0_4D70_B1E0_A8352A946331_.wvu.Rows" localSheetId="15" hidden="1">SERA!#REF!</definedName>
    <definedName name="Z_4EFA2086_02F7_427A_937D_68BF4B988E36_.wvu.PrintArea" localSheetId="2" hidden="1">'ASPA 2'!$A$1:$O$64</definedName>
    <definedName name="Z_4EFA2086_02F7_427A_937D_68BF4B988E36_.wvu.Rows" localSheetId="5" hidden="1">'ANZL '!#REF!</definedName>
    <definedName name="Z_4EFA2086_02F7_427A_937D_68BF4B988E36_.wvu.Rows" localSheetId="4" hidden="1">ASCA!#REF!</definedName>
    <definedName name="Z_4EFA2086_02F7_427A_937D_68BF4B988E36_.wvu.Rows" localSheetId="1" hidden="1">'ASPA 1'!#REF!</definedName>
    <definedName name="Z_4EFA2086_02F7_427A_937D_68BF4B988E36_.wvu.Rows" localSheetId="2" hidden="1">'ASPA 2'!#REF!</definedName>
    <definedName name="Z_51C04D2C_926F_4C2F_8E76_4C4B1740C03E_.wvu.PrintArea" localSheetId="2" hidden="1">'ASPA 2'!$A$1:$O$64</definedName>
    <definedName name="Z_51C04D2C_926F_4C2F_8E76_4C4B1740C03E_.wvu.Rows" localSheetId="6" hidden="1">'AAUS NL (TPP)'!#REF!</definedName>
    <definedName name="Z_51C04D2C_926F_4C2F_8E76_4C4B1740C03E_.wvu.Rows" localSheetId="5" hidden="1">'ANZL '!#REF!</definedName>
    <definedName name="Z_51C04D2C_926F_4C2F_8E76_4C4B1740C03E_.wvu.Rows" localSheetId="8" hidden="1">ARAS!#REF!</definedName>
    <definedName name="Z_51C04D2C_926F_4C2F_8E76_4C4B1740C03E_.wvu.Rows" localSheetId="11" hidden="1">'ASAF 1'!#REF!</definedName>
    <definedName name="Z_51C04D2C_926F_4C2F_8E76_4C4B1740C03E_.wvu.Rows" localSheetId="12" hidden="1">'ASAF 2'!#REF!</definedName>
    <definedName name="Z_51C04D2C_926F_4C2F_8E76_4C4B1740C03E_.wvu.Rows" localSheetId="4" hidden="1">ASCA!#REF!</definedName>
    <definedName name="Z_51C04D2C_926F_4C2F_8E76_4C4B1740C03E_.wvu.Rows" localSheetId="10" hidden="1">'ASIA 2'!#REF!</definedName>
    <definedName name="Z_51C04D2C_926F_4C2F_8E76_4C4B1740C03E_.wvu.Rows" localSheetId="7" hidden="1">ASIP!#REF!</definedName>
    <definedName name="Z_51C04D2C_926F_4C2F_8E76_4C4B1740C03E_.wvu.Rows" localSheetId="1" hidden="1">'ASPA 1'!#REF!</definedName>
    <definedName name="Z_51C04D2C_926F_4C2F_8E76_4C4B1740C03E_.wvu.Rows" localSheetId="2" hidden="1">'ASPA 2'!#REF!</definedName>
    <definedName name="Z_51C04D2C_926F_4C2F_8E76_4C4B1740C03E_.wvu.Rows" localSheetId="16" hidden="1">ECAS!#REF!</definedName>
    <definedName name="Z_51C04D2C_926F_4C2F_8E76_4C4B1740C03E_.wvu.Rows" localSheetId="9" hidden="1">ESA!#REF!</definedName>
    <definedName name="Z_51C04D2C_926F_4C2F_8E76_4C4B1740C03E_.wvu.Rows" localSheetId="13" hidden="1">'NERA 1'!#REF!</definedName>
    <definedName name="Z_51C04D2C_926F_4C2F_8E76_4C4B1740C03E_.wvu.Rows" localSheetId="14" hidden="1">'NERA 2'!#REF!</definedName>
    <definedName name="Z_51C04D2C_926F_4C2F_8E76_4C4B1740C03E_.wvu.Rows" localSheetId="15" hidden="1">SERA!#REF!</definedName>
    <definedName name="Z_51E36CA1_AA61_4AF7_822D_F21D2E91052F_.wvu.Cols" localSheetId="5" hidden="1">'ANZL '!#REF!</definedName>
    <definedName name="Z_51E36CA1_AA61_4AF7_822D_F21D2E91052F_.wvu.Cols" localSheetId="4" hidden="1">ASCA!$L:$L</definedName>
    <definedName name="Z_51E36CA1_AA61_4AF7_822D_F21D2E91052F_.wvu.Rows" localSheetId="6" hidden="1">'AAUS NL (TPP)'!#REF!</definedName>
    <definedName name="Z_51E36CA1_AA61_4AF7_822D_F21D2E91052F_.wvu.Rows" localSheetId="5" hidden="1">'ANZL '!#REF!</definedName>
    <definedName name="Z_51E36CA1_AA61_4AF7_822D_F21D2E91052F_.wvu.Rows" localSheetId="8" hidden="1">ARAS!#REF!</definedName>
    <definedName name="Z_51E36CA1_AA61_4AF7_822D_F21D2E91052F_.wvu.Rows" localSheetId="11" hidden="1">'ASAF 1'!#REF!</definedName>
    <definedName name="Z_51E36CA1_AA61_4AF7_822D_F21D2E91052F_.wvu.Rows" localSheetId="12" hidden="1">'ASAF 2'!#REF!</definedName>
    <definedName name="Z_51E36CA1_AA61_4AF7_822D_F21D2E91052F_.wvu.Rows" localSheetId="4" hidden="1">ASCA!#REF!</definedName>
    <definedName name="Z_51E36CA1_AA61_4AF7_822D_F21D2E91052F_.wvu.Rows" localSheetId="10" hidden="1">'ASIA 2'!#REF!</definedName>
    <definedName name="Z_51E36CA1_AA61_4AF7_822D_F21D2E91052F_.wvu.Rows" localSheetId="7" hidden="1">ASIP!#REF!</definedName>
    <definedName name="Z_51E36CA1_AA61_4AF7_822D_F21D2E91052F_.wvu.Rows" localSheetId="1" hidden="1">'ASPA 1'!#REF!</definedName>
    <definedName name="Z_51E36CA1_AA61_4AF7_822D_F21D2E91052F_.wvu.Rows" localSheetId="2" hidden="1">'ASPA 2'!#REF!</definedName>
    <definedName name="Z_51E36CA1_AA61_4AF7_822D_F21D2E91052F_.wvu.Rows" localSheetId="16" hidden="1">ECAS!#REF!</definedName>
    <definedName name="Z_51E36CA1_AA61_4AF7_822D_F21D2E91052F_.wvu.Rows" localSheetId="9" hidden="1">ESA!#REF!</definedName>
    <definedName name="Z_51E36CA1_AA61_4AF7_822D_F21D2E91052F_.wvu.Rows" localSheetId="13" hidden="1">'NERA 1'!#REF!</definedName>
    <definedName name="Z_51E36CA1_AA61_4AF7_822D_F21D2E91052F_.wvu.Rows" localSheetId="14" hidden="1">'NERA 2'!#REF!</definedName>
    <definedName name="Z_51E36CA1_AA61_4AF7_822D_F21D2E91052F_.wvu.Rows" localSheetId="15" hidden="1">SERA!#REF!</definedName>
    <definedName name="Z_53192856_769C_4874_9EAD_3AB79529F135_.wvu.Cols" localSheetId="1" hidden="1">'ASPA 1'!$H:$I,'ASPA 1'!$K:$K</definedName>
    <definedName name="Z_53192856_769C_4874_9EAD_3AB79529F135_.wvu.FilterData" localSheetId="16" hidden="1">ECAS!$A$6</definedName>
    <definedName name="Z_53192856_769C_4874_9EAD_3AB79529F135_.wvu.PrintArea" localSheetId="2" hidden="1">'ASPA 2'!$A$1:$O$64</definedName>
    <definedName name="Z_547D48C2_EA32_40BF_A095_0ACC49CC0F8B_.wvu.Cols" localSheetId="1" hidden="1">'ASPA 1'!$H:$I,'ASPA 1'!$K:$K</definedName>
    <definedName name="Z_547D48C2_EA32_40BF_A095_0ACC49CC0F8B_.wvu.FilterData" localSheetId="16" hidden="1">ECAS!$A$6</definedName>
    <definedName name="Z_547D48C2_EA32_40BF_A095_0ACC49CC0F8B_.wvu.PrintArea" localSheetId="2" hidden="1">'ASPA 2'!$A$1:$O$64</definedName>
    <definedName name="Z_564A4762_115A_470A_B7B4_240649908DE6_.wvu.FilterData" localSheetId="16" hidden="1">ECAS!$A$6</definedName>
    <definedName name="Z_5B982E75_5C3B_4D25_86F5_3FF220D11FD4_.wvu.Cols" localSheetId="1" hidden="1">'ASPA 1'!$H:$I,'ASPA 1'!$K:$K</definedName>
    <definedName name="Z_5B982E75_5C3B_4D25_86F5_3FF220D11FD4_.wvu.FilterData" localSheetId="16" hidden="1">ECAS!$A$6</definedName>
    <definedName name="Z_5B982E75_5C3B_4D25_86F5_3FF220D11FD4_.wvu.PrintArea" localSheetId="2" hidden="1">'ASPA 2'!$A$1:$O$64</definedName>
    <definedName name="Z_5DCDCF53_50A3_4957_B66B_6201CA118CA4_.wvu.FilterData" localSheetId="16" hidden="1">ECAS!$A$6</definedName>
    <definedName name="Z_5EAED220_FEEA_4A1C_A796_15AA0C5CF3E5_.wvu.FilterData" localSheetId="16" hidden="1">ECAS!$A$6</definedName>
    <definedName name="Z_648CDC02_1AF9_4448_9F50_EB4DF87F0FFD_.wvu.Cols" localSheetId="1" hidden="1">'ASPA 1'!$H:$I,'ASPA 1'!$K:$K</definedName>
    <definedName name="Z_648CDC02_1AF9_4448_9F50_EB4DF87F0FFD_.wvu.FilterData" localSheetId="16" hidden="1">ECAS!$A$6</definedName>
    <definedName name="Z_648CDC02_1AF9_4448_9F50_EB4DF87F0FFD_.wvu.PrintArea" localSheetId="2" hidden="1">'ASPA 2'!$A$1:$O$64</definedName>
    <definedName name="Z_69BB05A9_D293_49EB_8C10_1798A176BD70_.wvu.FilterData" localSheetId="16" hidden="1">ECAS!$A$6</definedName>
    <definedName name="Z_6A7A80EC_684B_4EE0_8CA2_51C83B79CF33_.wvu.Cols" localSheetId="1" hidden="1">'ASPA 1'!$H:$I,'ASPA 1'!$K:$K</definedName>
    <definedName name="Z_6A7A80EC_684B_4EE0_8CA2_51C83B79CF33_.wvu.FilterData" localSheetId="16" hidden="1">ECAS!$A$6</definedName>
    <definedName name="Z_6A7A80EC_684B_4EE0_8CA2_51C83B79CF33_.wvu.PrintArea" localSheetId="2" hidden="1">'ASPA 2'!$A$1:$O$64</definedName>
    <definedName name="Z_6D7CA00A_AD74_4947_9369_661D2722EAD5_.wvu.FilterData" localSheetId="16" hidden="1">ECAS!$A$6</definedName>
    <definedName name="Z_6ED7B021_AAFD_4949_8688_A5EAA5939A6A_.wvu.Cols" localSheetId="1" hidden="1">'ASPA 1'!$H:$I,'ASPA 1'!$K:$K</definedName>
    <definedName name="Z_6ED7B021_AAFD_4949_8688_A5EAA5939A6A_.wvu.FilterData" localSheetId="16" hidden="1">ECAS!$A$6</definedName>
    <definedName name="Z_6ED7B021_AAFD_4949_8688_A5EAA5939A6A_.wvu.PrintArea" localSheetId="2" hidden="1">'ASPA 2'!$A$1:$O$64</definedName>
    <definedName name="Z_6ED7B021_AAFD_4949_8688_A5EAA5939A6A_.wvu.Rows" localSheetId="12" hidden="1">'ASAF 2'!#REF!</definedName>
    <definedName name="Z_70FFAA47_4AD7_46D2_BFDB_1E258C43FCCF_.wvu.Cols" localSheetId="1" hidden="1">'ASPA 1'!$H:$I,'ASPA 1'!$K:$K</definedName>
    <definedName name="Z_70FFAA47_4AD7_46D2_BFDB_1E258C43FCCF_.wvu.FilterData" localSheetId="16" hidden="1">ECAS!$A$6</definedName>
    <definedName name="Z_70FFAA47_4AD7_46D2_BFDB_1E258C43FCCF_.wvu.PrintArea" localSheetId="2" hidden="1">'ASPA 2'!$A$1:$O$64</definedName>
    <definedName name="Z_72F44690_8305_422A_8922_F7A1DE628A02_.wvu.Cols" localSheetId="1" hidden="1">'ASPA 1'!$H:$I,'ASPA 1'!$K:$K</definedName>
    <definedName name="Z_72F44690_8305_422A_8922_F7A1DE628A02_.wvu.FilterData" localSheetId="16" hidden="1">ECAS!$A$6</definedName>
    <definedName name="Z_72F44690_8305_422A_8922_F7A1DE628A02_.wvu.PrintArea" localSheetId="2" hidden="1">'ASPA 2'!$A$1:$O$64</definedName>
    <definedName name="Z_75F33CD7_6943_49E3_94CA_D9AB7AF87FA4_.wvu.Cols" localSheetId="5" hidden="1">'ANZL '!#REF!,'ANZL '!#REF!,'ANZL '!#REF!</definedName>
    <definedName name="Z_75F33CD7_6943_49E3_94CA_D9AB7AF87FA4_.wvu.Cols" localSheetId="4" hidden="1">ASCA!#REF!,ASCA!$L:$L</definedName>
    <definedName name="Z_75F33CD7_6943_49E3_94CA_D9AB7AF87FA4_.wvu.Cols" localSheetId="1" hidden="1">'ASPA 1'!#REF!,'ASPA 1'!#REF!,'ASPA 1'!#REF!</definedName>
    <definedName name="Z_75F33CD7_6943_49E3_94CA_D9AB7AF87FA4_.wvu.Cols" localSheetId="2" hidden="1">'ASPA 2'!#REF!,'ASPA 2'!#REF!</definedName>
    <definedName name="Z_75F33CD7_6943_49E3_94CA_D9AB7AF87FA4_.wvu.Cols" localSheetId="9" hidden="1">ESA!$O:$O,ESA!$Q:$Q</definedName>
    <definedName name="Z_75F33CD7_6943_49E3_94CA_D9AB7AF87FA4_.wvu.Cols" localSheetId="0" hidden="1">INDEX!$I:$I,INDEX!$L:$L,INDEX!$P:$P</definedName>
    <definedName name="Z_75F33CD7_6943_49E3_94CA_D9AB7AF87FA4_.wvu.Rows" localSheetId="6" hidden="1">'AAUS NL (TPP)'!#REF!,'AAUS NL (TPP)'!#REF!</definedName>
    <definedName name="Z_75F33CD7_6943_49E3_94CA_D9AB7AF87FA4_.wvu.Rows" localSheetId="5" hidden="1">'ANZL '!#REF!,'ANZL '!#REF!</definedName>
    <definedName name="Z_75F33CD7_6943_49E3_94CA_D9AB7AF87FA4_.wvu.Rows" localSheetId="8" hidden="1">ARAS!#REF!</definedName>
    <definedName name="Z_75F33CD7_6943_49E3_94CA_D9AB7AF87FA4_.wvu.Rows" localSheetId="11" hidden="1">'ASAF 1'!#REF!,'ASAF 1'!#REF!</definedName>
    <definedName name="Z_75F33CD7_6943_49E3_94CA_D9AB7AF87FA4_.wvu.Rows" localSheetId="12" hidden="1">'ASAF 2'!#REF!</definedName>
    <definedName name="Z_75F33CD7_6943_49E3_94CA_D9AB7AF87FA4_.wvu.Rows" localSheetId="4" hidden="1">ASCA!#REF!</definedName>
    <definedName name="Z_75F33CD7_6943_49E3_94CA_D9AB7AF87FA4_.wvu.Rows" localSheetId="10" hidden="1">'ASIA 2'!#REF!</definedName>
    <definedName name="Z_75F33CD7_6943_49E3_94CA_D9AB7AF87FA4_.wvu.Rows" localSheetId="7" hidden="1">ASIP!#REF!</definedName>
    <definedName name="Z_75F33CD7_6943_49E3_94CA_D9AB7AF87FA4_.wvu.Rows" localSheetId="1" hidden="1">'ASPA 1'!#REF!</definedName>
    <definedName name="Z_75F33CD7_6943_49E3_94CA_D9AB7AF87FA4_.wvu.Rows" localSheetId="2" hidden="1">'ASPA 2'!#REF!,'ASPA 2'!#REF!</definedName>
    <definedName name="Z_75F33CD7_6943_49E3_94CA_D9AB7AF87FA4_.wvu.Rows" localSheetId="16" hidden="1">ECAS!#REF!</definedName>
    <definedName name="Z_75F33CD7_6943_49E3_94CA_D9AB7AF87FA4_.wvu.Rows" localSheetId="9" hidden="1">ESA!#REF!,ESA!#REF!</definedName>
    <definedName name="Z_75F33CD7_6943_49E3_94CA_D9AB7AF87FA4_.wvu.Rows" localSheetId="13" hidden="1">'NERA 1'!#REF!</definedName>
    <definedName name="Z_75F33CD7_6943_49E3_94CA_D9AB7AF87FA4_.wvu.Rows" localSheetId="14" hidden="1">'NERA 2'!#REF!</definedName>
    <definedName name="Z_75F33CD7_6943_49E3_94CA_D9AB7AF87FA4_.wvu.Rows" localSheetId="15" hidden="1">SERA!#REF!</definedName>
    <definedName name="Z_7A98B3F4_8793_49DB_ABD7_E4C16F261ACD_.wvu.FilterData" localSheetId="16" hidden="1">ECAS!$A$6</definedName>
    <definedName name="Z_7D645A16_133D_4BAB_B11A_CC102E7A6453_.wvu.Cols" localSheetId="5" hidden="1">'ANZL '!#REF!,'ANZL '!#REF!,'ANZL '!#REF!</definedName>
    <definedName name="Z_7D645A16_133D_4BAB_B11A_CC102E7A6453_.wvu.Cols" localSheetId="4" hidden="1">ASCA!#REF!,ASCA!$L:$L</definedName>
    <definedName name="Z_7D645A16_133D_4BAB_B11A_CC102E7A6453_.wvu.Cols" localSheetId="1" hidden="1">'ASPA 1'!#REF!,'ASPA 1'!#REF!,'ASPA 1'!#REF!</definedName>
    <definedName name="Z_7D645A16_133D_4BAB_B11A_CC102E7A6453_.wvu.Cols" localSheetId="2" hidden="1">'ASPA 2'!#REF!,'ASPA 2'!#REF!</definedName>
    <definedName name="Z_7D645A16_133D_4BAB_B11A_CC102E7A6453_.wvu.Cols" localSheetId="9" hidden="1">ESA!$O:$O,ESA!$Q:$Q</definedName>
    <definedName name="Z_7D645A16_133D_4BAB_B11A_CC102E7A6453_.wvu.Cols" localSheetId="0" hidden="1">INDEX!$I:$I,INDEX!$L:$L,INDEX!$P:$P</definedName>
    <definedName name="Z_7D645A16_133D_4BAB_B11A_CC102E7A6453_.wvu.Rows" localSheetId="6" hidden="1">'AAUS NL (TPP)'!#REF!,'AAUS NL (TPP)'!#REF!</definedName>
    <definedName name="Z_7D645A16_133D_4BAB_B11A_CC102E7A6453_.wvu.Rows" localSheetId="5" hidden="1">'ANZL '!#REF!,'ANZL '!#REF!</definedName>
    <definedName name="Z_7D645A16_133D_4BAB_B11A_CC102E7A6453_.wvu.Rows" localSheetId="8" hidden="1">ARAS!#REF!</definedName>
    <definedName name="Z_7D645A16_133D_4BAB_B11A_CC102E7A6453_.wvu.Rows" localSheetId="11" hidden="1">'ASAF 1'!#REF!</definedName>
    <definedName name="Z_7D645A16_133D_4BAB_B11A_CC102E7A6453_.wvu.Rows" localSheetId="12" hidden="1">'ASAF 2'!#REF!</definedName>
    <definedName name="Z_7D645A16_133D_4BAB_B11A_CC102E7A6453_.wvu.Rows" localSheetId="4" hidden="1">ASCA!#REF!</definedName>
    <definedName name="Z_7D645A16_133D_4BAB_B11A_CC102E7A6453_.wvu.Rows" localSheetId="10" hidden="1">'ASIA 2'!#REF!,'ASIA 2'!#REF!</definedName>
    <definedName name="Z_7D645A16_133D_4BAB_B11A_CC102E7A6453_.wvu.Rows" localSheetId="7" hidden="1">ASIP!#REF!</definedName>
    <definedName name="Z_7D645A16_133D_4BAB_B11A_CC102E7A6453_.wvu.Rows" localSheetId="1" hidden="1">'ASPA 1'!#REF!</definedName>
    <definedName name="Z_7D645A16_133D_4BAB_B11A_CC102E7A6453_.wvu.Rows" localSheetId="2" hidden="1">'ASPA 2'!#REF!,'ASPA 2'!#REF!,'ASPA 2'!#REF!</definedName>
    <definedName name="Z_7D645A16_133D_4BAB_B11A_CC102E7A6453_.wvu.Rows" localSheetId="16" hidden="1">ECAS!#REF!,ECAS!#REF!</definedName>
    <definedName name="Z_7D645A16_133D_4BAB_B11A_CC102E7A6453_.wvu.Rows" localSheetId="9" hidden="1">ESA!#REF!,ESA!#REF!</definedName>
    <definedName name="Z_7D645A16_133D_4BAB_B11A_CC102E7A6453_.wvu.Rows" localSheetId="13" hidden="1">'NERA 1'!#REF!</definedName>
    <definedName name="Z_7D645A16_133D_4BAB_B11A_CC102E7A6453_.wvu.Rows" localSheetId="14" hidden="1">'NERA 2'!#REF!</definedName>
    <definedName name="Z_7D645A16_133D_4BAB_B11A_CC102E7A6453_.wvu.Rows" localSheetId="15" hidden="1">SERA!#REF!</definedName>
    <definedName name="Z_801E3F0B_31DC_4784_976B_3303FEC7B4CE_.wvu.FilterData" localSheetId="16" hidden="1">ECAS!$A$6</definedName>
    <definedName name="Z_866FAFE2_DE2F_40E2_A40A_BCA6BCB58161_.wvu.FilterData" localSheetId="16" hidden="1">ECAS!$A$6</definedName>
    <definedName name="Z_8AC225A0_0F57_4C36_94C1_A0D37AA315E5_.wvu.FilterData" localSheetId="16" hidden="1">ECAS!$A$6</definedName>
    <definedName name="Z_934FF981_F67D_4F49_9863_94DE46CFB6FA_.wvu.FilterData" localSheetId="16" hidden="1">ECAS!$A$6</definedName>
    <definedName name="Z_97B5D310_EFDC_4B76_AB8B_F5095FFEED32_.wvu.FilterData" localSheetId="16" hidden="1">ECAS!$A$6</definedName>
    <definedName name="Z_9BED4409_FBEF_4E1D_AADB_56118F35C063_.wvu.Cols" localSheetId="1" hidden="1">'ASPA 1'!$H:$I,'ASPA 1'!$K:$K</definedName>
    <definedName name="Z_9BED4409_FBEF_4E1D_AADB_56118F35C063_.wvu.FilterData" localSheetId="16" hidden="1">ECAS!$A$6</definedName>
    <definedName name="Z_9BED4409_FBEF_4E1D_AADB_56118F35C063_.wvu.PrintArea" localSheetId="2" hidden="1">'ASPA 2'!$A$1:$O$64</definedName>
    <definedName name="Z_9E7037BE_63A6_4A93_9612_C33965DB8D8E_.wvu.PrintArea" localSheetId="2" hidden="1">'ASPA 2'!$A$1:$O$64</definedName>
    <definedName name="Z_9E7037BE_63A6_4A93_9612_C33965DB8D8E_.wvu.Rows" localSheetId="5" hidden="1">'ANZL '!#REF!</definedName>
    <definedName name="Z_9E7037BE_63A6_4A93_9612_C33965DB8D8E_.wvu.Rows" localSheetId="8" hidden="1">ARAS!#REF!</definedName>
    <definedName name="Z_9E7037BE_63A6_4A93_9612_C33965DB8D8E_.wvu.Rows" localSheetId="12" hidden="1">'ASAF 2'!#REF!</definedName>
    <definedName name="Z_9E7037BE_63A6_4A93_9612_C33965DB8D8E_.wvu.Rows" localSheetId="4" hidden="1">ASCA!#REF!</definedName>
    <definedName name="Z_9E7037BE_63A6_4A93_9612_C33965DB8D8E_.wvu.Rows" localSheetId="10" hidden="1">'ASIA 2'!#REF!</definedName>
    <definedName name="Z_9E7037BE_63A6_4A93_9612_C33965DB8D8E_.wvu.Rows" localSheetId="7" hidden="1">ASIP!#REF!</definedName>
    <definedName name="Z_9E7037BE_63A6_4A93_9612_C33965DB8D8E_.wvu.Rows" localSheetId="1" hidden="1">'ASPA 1'!#REF!</definedName>
    <definedName name="Z_9E7037BE_63A6_4A93_9612_C33965DB8D8E_.wvu.Rows" localSheetId="2" hidden="1">'ASPA 2'!#REF!</definedName>
    <definedName name="Z_9E7037BE_63A6_4A93_9612_C33965DB8D8E_.wvu.Rows" localSheetId="16" hidden="1">ECAS!#REF!</definedName>
    <definedName name="Z_9E7037BE_63A6_4A93_9612_C33965DB8D8E_.wvu.Rows" localSheetId="9" hidden="1">ESA!#REF!</definedName>
    <definedName name="Z_9E7037BE_63A6_4A93_9612_C33965DB8D8E_.wvu.Rows" localSheetId="13" hidden="1">'NERA 1'!#REF!</definedName>
    <definedName name="Z_9E7037BE_63A6_4A93_9612_C33965DB8D8E_.wvu.Rows" localSheetId="14" hidden="1">'NERA 2'!#REF!</definedName>
    <definedName name="Z_9E7037BE_63A6_4A93_9612_C33965DB8D8E_.wvu.Rows" localSheetId="15" hidden="1">SERA!#REF!</definedName>
    <definedName name="Z_A03A13B4_DD6F_4034_A226_1731D36237E9_.wvu.PrintArea" localSheetId="2" hidden="1">'ASPA 2'!$A$1:$O$64</definedName>
    <definedName name="Z_A03A13B4_DD6F_4034_A226_1731D36237E9_.wvu.Rows" localSheetId="6" hidden="1">'AAUS NL (TPP)'!#REF!</definedName>
    <definedName name="Z_A03A13B4_DD6F_4034_A226_1731D36237E9_.wvu.Rows" localSheetId="5" hidden="1">'ANZL '!#REF!</definedName>
    <definedName name="Z_A03A13B4_DD6F_4034_A226_1731D36237E9_.wvu.Rows" localSheetId="8" hidden="1">ARAS!#REF!</definedName>
    <definedName name="Z_A03A13B4_DD6F_4034_A226_1731D36237E9_.wvu.Rows" localSheetId="12" hidden="1">'ASAF 2'!#REF!</definedName>
    <definedName name="Z_A03A13B4_DD6F_4034_A226_1731D36237E9_.wvu.Rows" localSheetId="4" hidden="1">ASCA!#REF!</definedName>
    <definedName name="Z_A03A13B4_DD6F_4034_A226_1731D36237E9_.wvu.Rows" localSheetId="10" hidden="1">'ASIA 2'!#REF!</definedName>
    <definedName name="Z_A03A13B4_DD6F_4034_A226_1731D36237E9_.wvu.Rows" localSheetId="7" hidden="1">ASIP!#REF!</definedName>
    <definedName name="Z_A03A13B4_DD6F_4034_A226_1731D36237E9_.wvu.Rows" localSheetId="1" hidden="1">'ASPA 1'!#REF!</definedName>
    <definedName name="Z_A03A13B4_DD6F_4034_A226_1731D36237E9_.wvu.Rows" localSheetId="2" hidden="1">'ASPA 2'!#REF!</definedName>
    <definedName name="Z_A03A13B4_DD6F_4034_A226_1731D36237E9_.wvu.Rows" localSheetId="16" hidden="1">ECAS!#REF!</definedName>
    <definedName name="Z_A03A13B4_DD6F_4034_A226_1731D36237E9_.wvu.Rows" localSheetId="9" hidden="1">ESA!#REF!</definedName>
    <definedName name="Z_A03A13B4_DD6F_4034_A226_1731D36237E9_.wvu.Rows" localSheetId="13" hidden="1">'NERA 1'!#REF!</definedName>
    <definedName name="Z_A03A13B4_DD6F_4034_A226_1731D36237E9_.wvu.Rows" localSheetId="14" hidden="1">'NERA 2'!#REF!</definedName>
    <definedName name="Z_A03A13B4_DD6F_4034_A226_1731D36237E9_.wvu.Rows" localSheetId="15" hidden="1">SERA!#REF!</definedName>
    <definedName name="Z_A1E0DC65_553C_444F_B2FF_A96031258B72_.wvu.Cols" localSheetId="1" hidden="1">'ASPA 1'!$H:$I,'ASPA 1'!$K:$K</definedName>
    <definedName name="Z_A1E0DC65_553C_444F_B2FF_A96031258B72_.wvu.FilterData" localSheetId="16" hidden="1">ECAS!$A$6</definedName>
    <definedName name="Z_A1E0DC65_553C_444F_B2FF_A96031258B72_.wvu.PrintArea" localSheetId="2" hidden="1">'ASPA 2'!$A$1:$O$64</definedName>
    <definedName name="Z_A58F7AF3_821B_4679_9F82_18AD8F20B1AE_.wvu.Cols" localSheetId="5" hidden="1">'ANZL '!#REF!,'ANZL '!#REF!,'ANZL '!#REF!</definedName>
    <definedName name="Z_A58F7AF3_821B_4679_9F82_18AD8F20B1AE_.wvu.Cols" localSheetId="4" hidden="1">ASCA!#REF!,ASCA!$L:$L</definedName>
    <definedName name="Z_A58F7AF3_821B_4679_9F82_18AD8F20B1AE_.wvu.Cols" localSheetId="1" hidden="1">'ASPA 1'!#REF!,'ASPA 1'!#REF!,'ASPA 1'!#REF!</definedName>
    <definedName name="Z_A58F7AF3_821B_4679_9F82_18AD8F20B1AE_.wvu.Cols" localSheetId="2" hidden="1">'ASPA 2'!#REF!,'ASPA 2'!#REF!</definedName>
    <definedName name="Z_A58F7AF3_821B_4679_9F82_18AD8F20B1AE_.wvu.Cols" localSheetId="9" hidden="1">ESA!$O:$O,ESA!$Q:$Q</definedName>
    <definedName name="Z_A58F7AF3_821B_4679_9F82_18AD8F20B1AE_.wvu.Cols" localSheetId="0" hidden="1">INDEX!$I:$I,INDEX!$L:$L,INDEX!$P:$P</definedName>
    <definedName name="Z_A58F7AF3_821B_4679_9F82_18AD8F20B1AE_.wvu.Rows" localSheetId="6" hidden="1">'AAUS NL (TPP)'!#REF!,'AAUS NL (TPP)'!#REF!</definedName>
    <definedName name="Z_A58F7AF3_821B_4679_9F82_18AD8F20B1AE_.wvu.Rows" localSheetId="5" hidden="1">'ANZL '!#REF!,'ANZL '!#REF!</definedName>
    <definedName name="Z_A58F7AF3_821B_4679_9F82_18AD8F20B1AE_.wvu.Rows" localSheetId="8" hidden="1">ARAS!#REF!</definedName>
    <definedName name="Z_A58F7AF3_821B_4679_9F82_18AD8F20B1AE_.wvu.Rows" localSheetId="11" hidden="1">'ASAF 1'!#REF!</definedName>
    <definedName name="Z_A58F7AF3_821B_4679_9F82_18AD8F20B1AE_.wvu.Rows" localSheetId="12" hidden="1">'ASAF 2'!#REF!</definedName>
    <definedName name="Z_A58F7AF3_821B_4679_9F82_18AD8F20B1AE_.wvu.Rows" localSheetId="4" hidden="1">ASCA!#REF!</definedName>
    <definedName name="Z_A58F7AF3_821B_4679_9F82_18AD8F20B1AE_.wvu.Rows" localSheetId="10" hidden="1">'ASIA 2'!#REF!,'ASIA 2'!#REF!</definedName>
    <definedName name="Z_A58F7AF3_821B_4679_9F82_18AD8F20B1AE_.wvu.Rows" localSheetId="7" hidden="1">ASIP!#REF!</definedName>
    <definedName name="Z_A58F7AF3_821B_4679_9F82_18AD8F20B1AE_.wvu.Rows" localSheetId="1" hidden="1">'ASPA 1'!#REF!</definedName>
    <definedName name="Z_A58F7AF3_821B_4679_9F82_18AD8F20B1AE_.wvu.Rows" localSheetId="2" hidden="1">'ASPA 2'!#REF!,'ASPA 2'!#REF!,'ASPA 2'!#REF!</definedName>
    <definedName name="Z_A58F7AF3_821B_4679_9F82_18AD8F20B1AE_.wvu.Rows" localSheetId="9" hidden="1">ESA!#REF!,ESA!#REF!</definedName>
    <definedName name="Z_A58F7AF3_821B_4679_9F82_18AD8F20B1AE_.wvu.Rows" localSheetId="13" hidden="1">'NERA 1'!#REF!</definedName>
    <definedName name="Z_A58F7AF3_821B_4679_9F82_18AD8F20B1AE_.wvu.Rows" localSheetId="14" hidden="1">'NERA 2'!#REF!</definedName>
    <definedName name="Z_A58F7AF3_821B_4679_9F82_18AD8F20B1AE_.wvu.Rows" localSheetId="15" hidden="1">SERA!#REF!</definedName>
    <definedName name="Z_AF708BEB_7E24_4932_AE2D_A14AA8FB9A20_.wvu.FilterData" localSheetId="16" hidden="1">ECAS!$A$6</definedName>
    <definedName name="Z_AF708BEB_7E24_4932_AE2D_A14AA8FB9A20_.wvu.PrintArea" localSheetId="2" hidden="1">'ASPA 2'!$A$1:$O$64</definedName>
    <definedName name="Z_AF708BEB_7E24_4932_AE2D_A14AA8FB9A20_.wvu.Rows" localSheetId="12" hidden="1">'ASAF 2'!#REF!</definedName>
    <definedName name="Z_AF708BEB_7E24_4932_AE2D_A14AA8FB9A20_.wvu.Rows" localSheetId="7" hidden="1">ASIP!#REF!</definedName>
    <definedName name="Z_AFA97FE5_EB2D_4EBD_A937_DC2E6D78335A_.wvu.Cols" localSheetId="1" hidden="1">'ASPA 1'!$H:$I,'ASPA 1'!$K:$K</definedName>
    <definedName name="Z_AFA97FE5_EB2D_4EBD_A937_DC2E6D78335A_.wvu.FilterData" localSheetId="16" hidden="1">ECAS!$A$6</definedName>
    <definedName name="Z_AFA97FE5_EB2D_4EBD_A937_DC2E6D78335A_.wvu.PrintArea" localSheetId="2" hidden="1">'ASPA 2'!$A$1:$O$64</definedName>
    <definedName name="Z_AFA97FE5_EB2D_4EBD_A937_DC2E6D78335A_.wvu.Rows" localSheetId="6" hidden="1">'AAUS NL (TPP)'!$38:$58</definedName>
    <definedName name="Z_AFA97FE5_EB2D_4EBD_A937_DC2E6D78335A_.wvu.Rows" localSheetId="7" hidden="1">ASIP!$32:$58</definedName>
    <definedName name="Z_B1093D80_6AE2_4475_9C21_F16103CF5D1B_.wvu.Cols" localSheetId="5" hidden="1">'ANZL '!#REF!,'ANZL '!#REF!,'ANZL '!#REF!</definedName>
    <definedName name="Z_B1093D80_6AE2_4475_9C21_F16103CF5D1B_.wvu.Cols" localSheetId="4" hidden="1">ASCA!#REF!,ASCA!$L:$L</definedName>
    <definedName name="Z_B1093D80_6AE2_4475_9C21_F16103CF5D1B_.wvu.Cols" localSheetId="1" hidden="1">'ASPA 1'!#REF!,'ASPA 1'!#REF!,'ASPA 1'!#REF!</definedName>
    <definedName name="Z_B1093D80_6AE2_4475_9C21_F16103CF5D1B_.wvu.Cols" localSheetId="2" hidden="1">'ASPA 2'!#REF!,'ASPA 2'!#REF!</definedName>
    <definedName name="Z_B1093D80_6AE2_4475_9C21_F16103CF5D1B_.wvu.Cols" localSheetId="9" hidden="1">ESA!$O:$O,ESA!$Q:$Q</definedName>
    <definedName name="Z_B1093D80_6AE2_4475_9C21_F16103CF5D1B_.wvu.Cols" localSheetId="0" hidden="1">INDEX!$I:$I,INDEX!$L:$L,INDEX!$P:$P</definedName>
    <definedName name="Z_B1093D80_6AE2_4475_9C21_F16103CF5D1B_.wvu.Rows" localSheetId="6" hidden="1">'AAUS NL (TPP)'!#REF!,'AAUS NL (TPP)'!#REF!</definedName>
    <definedName name="Z_B1093D80_6AE2_4475_9C21_F16103CF5D1B_.wvu.Rows" localSheetId="5" hidden="1">'ANZL '!#REF!,'ANZL '!#REF!</definedName>
    <definedName name="Z_B1093D80_6AE2_4475_9C21_F16103CF5D1B_.wvu.Rows" localSheetId="8" hidden="1">ARAS!#REF!</definedName>
    <definedName name="Z_B1093D80_6AE2_4475_9C21_F16103CF5D1B_.wvu.Rows" localSheetId="11" hidden="1">'ASAF 1'!#REF!</definedName>
    <definedName name="Z_B1093D80_6AE2_4475_9C21_F16103CF5D1B_.wvu.Rows" localSheetId="12" hidden="1">'ASAF 2'!#REF!</definedName>
    <definedName name="Z_B1093D80_6AE2_4475_9C21_F16103CF5D1B_.wvu.Rows" localSheetId="4" hidden="1">ASCA!#REF!</definedName>
    <definedName name="Z_B1093D80_6AE2_4475_9C21_F16103CF5D1B_.wvu.Rows" localSheetId="10" hidden="1">'ASIA 2'!#REF!,'ASIA 2'!#REF!</definedName>
    <definedName name="Z_B1093D80_6AE2_4475_9C21_F16103CF5D1B_.wvu.Rows" localSheetId="7" hidden="1">ASIP!#REF!</definedName>
    <definedName name="Z_B1093D80_6AE2_4475_9C21_F16103CF5D1B_.wvu.Rows" localSheetId="1" hidden="1">'ASPA 1'!#REF!</definedName>
    <definedName name="Z_B1093D80_6AE2_4475_9C21_F16103CF5D1B_.wvu.Rows" localSheetId="2" hidden="1">'ASPA 2'!#REF!,'ASPA 2'!#REF!,'ASPA 2'!#REF!</definedName>
    <definedName name="Z_B1093D80_6AE2_4475_9C21_F16103CF5D1B_.wvu.Rows" localSheetId="16" hidden="1">ECAS!#REF!</definedName>
    <definedName name="Z_B1093D80_6AE2_4475_9C21_F16103CF5D1B_.wvu.Rows" localSheetId="9" hidden="1">ESA!#REF!,ESA!#REF!</definedName>
    <definedName name="Z_B1093D80_6AE2_4475_9C21_F16103CF5D1B_.wvu.Rows" localSheetId="13" hidden="1">'NERA 1'!#REF!</definedName>
    <definedName name="Z_B1093D80_6AE2_4475_9C21_F16103CF5D1B_.wvu.Rows" localSheetId="14" hidden="1">'NERA 2'!#REF!</definedName>
    <definedName name="Z_B1093D80_6AE2_4475_9C21_F16103CF5D1B_.wvu.Rows" localSheetId="15" hidden="1">SERA!#REF!</definedName>
    <definedName name="Z_BA6ABBD2_20F2_4D5E_BD56_4EF9C0B19BB7_.wvu.PrintArea" localSheetId="2" hidden="1">'ASPA 2'!$A$1:$O$64</definedName>
    <definedName name="Z_BA6ABBD2_20F2_4D5E_BD56_4EF9C0B19BB7_.wvu.Rows" localSheetId="6" hidden="1">'AAUS NL (TPP)'!#REF!</definedName>
    <definedName name="Z_BA6ABBD2_20F2_4D5E_BD56_4EF9C0B19BB7_.wvu.Rows" localSheetId="5" hidden="1">'ANZL '!#REF!</definedName>
    <definedName name="Z_BA6ABBD2_20F2_4D5E_BD56_4EF9C0B19BB7_.wvu.Rows" localSheetId="8" hidden="1">ARAS!#REF!</definedName>
    <definedName name="Z_BA6ABBD2_20F2_4D5E_BD56_4EF9C0B19BB7_.wvu.Rows" localSheetId="12" hidden="1">'ASAF 2'!#REF!</definedName>
    <definedName name="Z_BA6ABBD2_20F2_4D5E_BD56_4EF9C0B19BB7_.wvu.Rows" localSheetId="4" hidden="1">ASCA!#REF!</definedName>
    <definedName name="Z_BA6ABBD2_20F2_4D5E_BD56_4EF9C0B19BB7_.wvu.Rows" localSheetId="10" hidden="1">'ASIA 2'!#REF!</definedName>
    <definedName name="Z_BA6ABBD2_20F2_4D5E_BD56_4EF9C0B19BB7_.wvu.Rows" localSheetId="7" hidden="1">ASIP!#REF!</definedName>
    <definedName name="Z_BA6ABBD2_20F2_4D5E_BD56_4EF9C0B19BB7_.wvu.Rows" localSheetId="1" hidden="1">'ASPA 1'!#REF!</definedName>
    <definedName name="Z_BA6ABBD2_20F2_4D5E_BD56_4EF9C0B19BB7_.wvu.Rows" localSheetId="2" hidden="1">'ASPA 2'!#REF!</definedName>
    <definedName name="Z_BA6ABBD2_20F2_4D5E_BD56_4EF9C0B19BB7_.wvu.Rows" localSheetId="16" hidden="1">ECAS!#REF!</definedName>
    <definedName name="Z_BA6ABBD2_20F2_4D5E_BD56_4EF9C0B19BB7_.wvu.Rows" localSheetId="9" hidden="1">ESA!#REF!</definedName>
    <definedName name="Z_BA6ABBD2_20F2_4D5E_BD56_4EF9C0B19BB7_.wvu.Rows" localSheetId="13" hidden="1">'NERA 1'!#REF!</definedName>
    <definedName name="Z_BA6ABBD2_20F2_4D5E_BD56_4EF9C0B19BB7_.wvu.Rows" localSheetId="14" hidden="1">'NERA 2'!#REF!</definedName>
    <definedName name="Z_BA6ABBD2_20F2_4D5E_BD56_4EF9C0B19BB7_.wvu.Rows" localSheetId="15" hidden="1">SERA!#REF!</definedName>
    <definedName name="Z_BCC55850_FB73_43DF_AD47_B29185798F4E_.wvu.Cols" localSheetId="5" hidden="1">'ANZL '!#REF!,'ANZL '!#REF!,'ANZL '!#REF!</definedName>
    <definedName name="Z_BCC55850_FB73_43DF_AD47_B29185798F4E_.wvu.Cols" localSheetId="4" hidden="1">ASCA!#REF!,ASCA!$L:$L</definedName>
    <definedName name="Z_BCC55850_FB73_43DF_AD47_B29185798F4E_.wvu.Cols" localSheetId="1" hidden="1">'ASPA 1'!#REF!,'ASPA 1'!#REF!,'ASPA 1'!#REF!</definedName>
    <definedName name="Z_BCC55850_FB73_43DF_AD47_B29185798F4E_.wvu.Cols" localSheetId="2" hidden="1">'ASPA 2'!#REF!,'ASPA 2'!#REF!</definedName>
    <definedName name="Z_BCC55850_FB73_43DF_AD47_B29185798F4E_.wvu.Cols" localSheetId="9" hidden="1">ESA!$O:$O,ESA!$Q:$Q</definedName>
    <definedName name="Z_BCC55850_FB73_43DF_AD47_B29185798F4E_.wvu.Cols" localSheetId="0" hidden="1">INDEX!$I:$I,INDEX!$L:$L,INDEX!$P:$P</definedName>
    <definedName name="Z_BCC55850_FB73_43DF_AD47_B29185798F4E_.wvu.Rows" localSheetId="6" hidden="1">'AAUS NL (TPP)'!#REF!,'AAUS NL (TPP)'!#REF!</definedName>
    <definedName name="Z_BCC55850_FB73_43DF_AD47_B29185798F4E_.wvu.Rows" localSheetId="5" hidden="1">'ANZL '!#REF!,'ANZL '!#REF!</definedName>
    <definedName name="Z_BCC55850_FB73_43DF_AD47_B29185798F4E_.wvu.Rows" localSheetId="8" hidden="1">ARAS!#REF!</definedName>
    <definedName name="Z_BCC55850_FB73_43DF_AD47_B29185798F4E_.wvu.Rows" localSheetId="11" hidden="1">'ASAF 1'!#REF!</definedName>
    <definedName name="Z_BCC55850_FB73_43DF_AD47_B29185798F4E_.wvu.Rows" localSheetId="12" hidden="1">'ASAF 2'!#REF!</definedName>
    <definedName name="Z_BCC55850_FB73_43DF_AD47_B29185798F4E_.wvu.Rows" localSheetId="4" hidden="1">ASCA!#REF!</definedName>
    <definedName name="Z_BCC55850_FB73_43DF_AD47_B29185798F4E_.wvu.Rows" localSheetId="10" hidden="1">'ASIA 2'!#REF!,'ASIA 2'!#REF!</definedName>
    <definedName name="Z_BCC55850_FB73_43DF_AD47_B29185798F4E_.wvu.Rows" localSheetId="7" hidden="1">ASIP!#REF!</definedName>
    <definedName name="Z_BCC55850_FB73_43DF_AD47_B29185798F4E_.wvu.Rows" localSheetId="1" hidden="1">'ASPA 1'!#REF!</definedName>
    <definedName name="Z_BCC55850_FB73_43DF_AD47_B29185798F4E_.wvu.Rows" localSheetId="2" hidden="1">'ASPA 2'!#REF!,'ASPA 2'!#REF!,'ASPA 2'!#REF!</definedName>
    <definedName name="Z_BCC55850_FB73_43DF_AD47_B29185798F4E_.wvu.Rows" localSheetId="9" hidden="1">ESA!#REF!,ESA!#REF!</definedName>
    <definedName name="Z_BCC55850_FB73_43DF_AD47_B29185798F4E_.wvu.Rows" localSheetId="13" hidden="1">'NERA 1'!#REF!</definedName>
    <definedName name="Z_BCC55850_FB73_43DF_AD47_B29185798F4E_.wvu.Rows" localSheetId="14" hidden="1">'NERA 2'!#REF!</definedName>
    <definedName name="Z_BCC55850_FB73_43DF_AD47_B29185798F4E_.wvu.Rows" localSheetId="15" hidden="1">SERA!#REF!</definedName>
    <definedName name="Z_C360F06F_0ECF_4577_89A4_F869868D2BED_.wvu.Cols" localSheetId="5" hidden="1">'ANZL '!#REF!,'ANZL '!#REF!,'ANZL '!#REF!</definedName>
    <definedName name="Z_C360F06F_0ECF_4577_89A4_F869868D2BED_.wvu.Cols" localSheetId="4" hidden="1">ASCA!#REF!,ASCA!$L:$L</definedName>
    <definedName name="Z_C360F06F_0ECF_4577_89A4_F869868D2BED_.wvu.Cols" localSheetId="1" hidden="1">'ASPA 1'!#REF!</definedName>
    <definedName name="Z_C360F06F_0ECF_4577_89A4_F869868D2BED_.wvu.Rows" localSheetId="6" hidden="1">'AAUS NL (TPP)'!#REF!</definedName>
    <definedName name="Z_C360F06F_0ECF_4577_89A4_F869868D2BED_.wvu.Rows" localSheetId="5" hidden="1">'ANZL '!#REF!</definedName>
    <definedName name="Z_C360F06F_0ECF_4577_89A4_F869868D2BED_.wvu.Rows" localSheetId="8" hidden="1">ARAS!#REF!</definedName>
    <definedName name="Z_C360F06F_0ECF_4577_89A4_F869868D2BED_.wvu.Rows" localSheetId="11" hidden="1">'ASAF 1'!#REF!</definedName>
    <definedName name="Z_C360F06F_0ECF_4577_89A4_F869868D2BED_.wvu.Rows" localSheetId="12" hidden="1">'ASAF 2'!#REF!</definedName>
    <definedName name="Z_C360F06F_0ECF_4577_89A4_F869868D2BED_.wvu.Rows" localSheetId="4" hidden="1">ASCA!#REF!</definedName>
    <definedName name="Z_C360F06F_0ECF_4577_89A4_F869868D2BED_.wvu.Rows" localSheetId="10" hidden="1">'ASIA 2'!#REF!</definedName>
    <definedName name="Z_C360F06F_0ECF_4577_89A4_F869868D2BED_.wvu.Rows" localSheetId="7" hidden="1">ASIP!#REF!</definedName>
    <definedName name="Z_C360F06F_0ECF_4577_89A4_F869868D2BED_.wvu.Rows" localSheetId="1" hidden="1">'ASPA 1'!#REF!</definedName>
    <definedName name="Z_C360F06F_0ECF_4577_89A4_F869868D2BED_.wvu.Rows" localSheetId="2" hidden="1">'ASPA 2'!#REF!</definedName>
    <definedName name="Z_C360F06F_0ECF_4577_89A4_F869868D2BED_.wvu.Rows" localSheetId="16" hidden="1">ECAS!#REF!</definedName>
    <definedName name="Z_C360F06F_0ECF_4577_89A4_F869868D2BED_.wvu.Rows" localSheetId="9" hidden="1">ESA!#REF!</definedName>
    <definedName name="Z_C360F06F_0ECF_4577_89A4_F869868D2BED_.wvu.Rows" localSheetId="13" hidden="1">'NERA 1'!#REF!</definedName>
    <definedName name="Z_C360F06F_0ECF_4577_89A4_F869868D2BED_.wvu.Rows" localSheetId="14" hidden="1">'NERA 2'!#REF!</definedName>
    <definedName name="Z_C360F06F_0ECF_4577_89A4_F869868D2BED_.wvu.Rows" localSheetId="15" hidden="1">SERA!#REF!</definedName>
    <definedName name="Z_C4ADBA89_7028_4781_A5C8_20B1991E8018_.wvu.Cols" localSheetId="1" hidden="1">'ASPA 1'!$H:$I,'ASPA 1'!$K:$K</definedName>
    <definedName name="Z_C4ADBA89_7028_4781_A5C8_20B1991E8018_.wvu.FilterData" localSheetId="16" hidden="1">ECAS!$A$6</definedName>
    <definedName name="Z_C4ADBA89_7028_4781_A5C8_20B1991E8018_.wvu.PrintArea" localSheetId="2" hidden="1">'ASPA 2'!$A$1:$O$64</definedName>
    <definedName name="Z_C516F85A_11E6_4C92_BE16_F7163882F85A_.wvu.Cols" localSheetId="1" hidden="1">'ASPA 1'!$H:$I,'ASPA 1'!$K:$K</definedName>
    <definedName name="Z_C516F85A_11E6_4C92_BE16_F7163882F85A_.wvu.FilterData" localSheetId="16" hidden="1">ECAS!$A$6</definedName>
    <definedName name="Z_C516F85A_11E6_4C92_BE16_F7163882F85A_.wvu.PrintArea" localSheetId="2" hidden="1">'ASPA 2'!$A$1:$O$64</definedName>
    <definedName name="Z_C64796C5_2951_4C6F_AB1F_C4C97621B12B_.wvu.PrintArea" localSheetId="2" hidden="1">'ASPA 2'!$A$1:$O$64</definedName>
    <definedName name="Z_C64796C5_2951_4C6F_AB1F_C4C97621B12B_.wvu.Rows" localSheetId="5" hidden="1">'ANZL '!#REF!</definedName>
    <definedName name="Z_C64796C5_2951_4C6F_AB1F_C4C97621B12B_.wvu.Rows" localSheetId="8" hidden="1">ARAS!#REF!</definedName>
    <definedName name="Z_C64796C5_2951_4C6F_AB1F_C4C97621B12B_.wvu.Rows" localSheetId="12" hidden="1">'ASAF 2'!#REF!</definedName>
    <definedName name="Z_C64796C5_2951_4C6F_AB1F_C4C97621B12B_.wvu.Rows" localSheetId="4" hidden="1">ASCA!#REF!</definedName>
    <definedName name="Z_C64796C5_2951_4C6F_AB1F_C4C97621B12B_.wvu.Rows" localSheetId="10" hidden="1">'ASIA 2'!#REF!</definedName>
    <definedName name="Z_C64796C5_2951_4C6F_AB1F_C4C97621B12B_.wvu.Rows" localSheetId="7" hidden="1">ASIP!#REF!</definedName>
    <definedName name="Z_C64796C5_2951_4C6F_AB1F_C4C97621B12B_.wvu.Rows" localSheetId="1" hidden="1">'ASPA 1'!#REF!</definedName>
    <definedName name="Z_C64796C5_2951_4C6F_AB1F_C4C97621B12B_.wvu.Rows" localSheetId="2" hidden="1">'ASPA 2'!#REF!</definedName>
    <definedName name="Z_C64796C5_2951_4C6F_AB1F_C4C97621B12B_.wvu.Rows" localSheetId="16" hidden="1">ECAS!#REF!</definedName>
    <definedName name="Z_C64796C5_2951_4C6F_AB1F_C4C97621B12B_.wvu.Rows" localSheetId="9" hidden="1">ESA!#REF!</definedName>
    <definedName name="Z_C64796C5_2951_4C6F_AB1F_C4C97621B12B_.wvu.Rows" localSheetId="13" hidden="1">'NERA 1'!#REF!</definedName>
    <definedName name="Z_C64796C5_2951_4C6F_AB1F_C4C97621B12B_.wvu.Rows" localSheetId="14" hidden="1">'NERA 2'!#REF!</definedName>
    <definedName name="Z_C64796C5_2951_4C6F_AB1F_C4C97621B12B_.wvu.Rows" localSheetId="15" hidden="1">SERA!#REF!</definedName>
    <definedName name="Z_C836EF1A_2139_4C09_ABA7_0F571B2ADA53_.wvu.Cols" localSheetId="1" hidden="1">'ASPA 1'!$H:$I,'ASPA 1'!$K:$K</definedName>
    <definedName name="Z_C836EF1A_2139_4C09_ABA7_0F571B2ADA53_.wvu.FilterData" localSheetId="16" hidden="1">ECAS!$A$6</definedName>
    <definedName name="Z_C836EF1A_2139_4C09_ABA7_0F571B2ADA53_.wvu.PrintArea" localSheetId="2" hidden="1">'ASPA 2'!$A$1:$O$64</definedName>
    <definedName name="Z_C836EF1A_2139_4C09_ABA7_0F571B2ADA53_.wvu.Rows" localSheetId="6" hidden="1">'AAUS NL (TPP)'!#REF!</definedName>
    <definedName name="Z_C836EF1A_2139_4C09_ABA7_0F571B2ADA53_.wvu.Rows" localSheetId="7" hidden="1">ASIP!#REF!</definedName>
    <definedName name="Z_CB61870C_F7C5_4F91_BC98_986FD5FA79DD_.wvu.Cols" localSheetId="1" hidden="1">'ASPA 1'!$H:$I,'ASPA 1'!$K:$K</definedName>
    <definedName name="Z_CB61870C_F7C5_4F91_BC98_986FD5FA79DD_.wvu.FilterData" localSheetId="16" hidden="1">ECAS!$A$6</definedName>
    <definedName name="Z_CB61870C_F7C5_4F91_BC98_986FD5FA79DD_.wvu.PrintArea" localSheetId="2" hidden="1">'ASPA 2'!$A$1:$O$64</definedName>
    <definedName name="Z_CB61870C_F7C5_4F91_BC98_986FD5FA79DD_.wvu.Rows" localSheetId="7" hidden="1">ASIP!#REF!</definedName>
    <definedName name="Z_D37DDFCB_BE2C_47D1_828D_039A2FF7618C_.wvu.Cols" localSheetId="5" hidden="1">'ANZL '!#REF!,'ANZL '!#REF!,'ANZL '!#REF!</definedName>
    <definedName name="Z_D37DDFCB_BE2C_47D1_828D_039A2FF7618C_.wvu.Cols" localSheetId="4" hidden="1">ASCA!#REF!,ASCA!$L:$L</definedName>
    <definedName name="Z_D37DDFCB_BE2C_47D1_828D_039A2FF7618C_.wvu.Cols" localSheetId="1" hidden="1">'ASPA 1'!#REF!,'ASPA 1'!#REF!,'ASPA 1'!#REF!</definedName>
    <definedName name="Z_D37DDFCB_BE2C_47D1_828D_039A2FF7618C_.wvu.Cols" localSheetId="2" hidden="1">'ASPA 2'!#REF!,'ASPA 2'!#REF!</definedName>
    <definedName name="Z_D37DDFCB_BE2C_47D1_828D_039A2FF7618C_.wvu.Cols" localSheetId="9" hidden="1">ESA!$O:$O,ESA!$Q:$Q</definedName>
    <definedName name="Z_D37DDFCB_BE2C_47D1_828D_039A2FF7618C_.wvu.Cols" localSheetId="0" hidden="1">INDEX!$I:$I,INDEX!$L:$L,INDEX!$P:$P</definedName>
    <definedName name="Z_D37DDFCB_BE2C_47D1_828D_039A2FF7618C_.wvu.Rows" localSheetId="6" hidden="1">'AAUS NL (TPP)'!#REF!</definedName>
    <definedName name="Z_D37DDFCB_BE2C_47D1_828D_039A2FF7618C_.wvu.Rows" localSheetId="5" hidden="1">'ANZL '!#REF!</definedName>
    <definedName name="Z_D37DDFCB_BE2C_47D1_828D_039A2FF7618C_.wvu.Rows" localSheetId="8" hidden="1">ARAS!#REF!</definedName>
    <definedName name="Z_D37DDFCB_BE2C_47D1_828D_039A2FF7618C_.wvu.Rows" localSheetId="11" hidden="1">'ASAF 1'!#REF!,'ASAF 1'!#REF!</definedName>
    <definedName name="Z_D37DDFCB_BE2C_47D1_828D_039A2FF7618C_.wvu.Rows" localSheetId="12" hidden="1">'ASAF 2'!#REF!</definedName>
    <definedName name="Z_D37DDFCB_BE2C_47D1_828D_039A2FF7618C_.wvu.Rows" localSheetId="4" hidden="1">ASCA!#REF!</definedName>
    <definedName name="Z_D37DDFCB_BE2C_47D1_828D_039A2FF7618C_.wvu.Rows" localSheetId="10" hidden="1">'ASIA 2'!#REF!</definedName>
    <definedName name="Z_D37DDFCB_BE2C_47D1_828D_039A2FF7618C_.wvu.Rows" localSheetId="7" hidden="1">ASIP!#REF!</definedName>
    <definedName name="Z_D37DDFCB_BE2C_47D1_828D_039A2FF7618C_.wvu.Rows" localSheetId="1" hidden="1">'ASPA 1'!#REF!</definedName>
    <definedName name="Z_D37DDFCB_BE2C_47D1_828D_039A2FF7618C_.wvu.Rows" localSheetId="2" hidden="1">'ASPA 2'!#REF!</definedName>
    <definedName name="Z_D37DDFCB_BE2C_47D1_828D_039A2FF7618C_.wvu.Rows" localSheetId="16" hidden="1">ECAS!#REF!</definedName>
    <definedName name="Z_D37DDFCB_BE2C_47D1_828D_039A2FF7618C_.wvu.Rows" localSheetId="9" hidden="1">ESA!#REF!</definedName>
    <definedName name="Z_D37DDFCB_BE2C_47D1_828D_039A2FF7618C_.wvu.Rows" localSheetId="13" hidden="1">'NERA 1'!#REF!</definedName>
    <definedName name="Z_D37DDFCB_BE2C_47D1_828D_039A2FF7618C_.wvu.Rows" localSheetId="14" hidden="1">'NERA 2'!#REF!</definedName>
    <definedName name="Z_D37DDFCB_BE2C_47D1_828D_039A2FF7618C_.wvu.Rows" localSheetId="15" hidden="1">SERA!#REF!</definedName>
    <definedName name="Z_D4EF2A21_6BE8_435B_8116_F30418AB2CA1_.wvu.FilterData" localSheetId="16" hidden="1">ECAS!$A$6</definedName>
    <definedName name="Z_D813C7F1_82AD_4177_A0B6_DF780F250157_.wvu.Cols" localSheetId="1" hidden="1">'ASPA 1'!$H:$I,'ASPA 1'!$K:$K</definedName>
    <definedName name="Z_D813C7F1_82AD_4177_A0B6_DF780F250157_.wvu.FilterData" localSheetId="16" hidden="1">ECAS!$A$6</definedName>
    <definedName name="Z_D813C7F1_82AD_4177_A0B6_DF780F250157_.wvu.PrintArea" localSheetId="2" hidden="1">'ASPA 2'!$A$1:$O$64</definedName>
    <definedName name="Z_DADE5216_7C19_4F74_AC45_1D2C806DC7CE_.wvu.Rows" localSheetId="5" hidden="1">'ANZL '!#REF!</definedName>
    <definedName name="Z_DADE5216_7C19_4F74_AC45_1D2C806DC7CE_.wvu.Rows" localSheetId="4" hidden="1">ASCA!#REF!</definedName>
    <definedName name="Z_DADE5216_7C19_4F74_AC45_1D2C806DC7CE_.wvu.Rows" localSheetId="10" hidden="1">'ASIA 2'!#REF!</definedName>
    <definedName name="Z_DADE5216_7C19_4F74_AC45_1D2C806DC7CE_.wvu.Rows" localSheetId="7" hidden="1">ASIP!#REF!</definedName>
    <definedName name="Z_DADE5216_7C19_4F74_AC45_1D2C806DC7CE_.wvu.Rows" localSheetId="1" hidden="1">'ASPA 1'!#REF!</definedName>
    <definedName name="Z_DADE5216_7C19_4F74_AC45_1D2C806DC7CE_.wvu.Rows" localSheetId="2" hidden="1">'ASPA 2'!#REF!</definedName>
    <definedName name="Z_DADE5216_7C19_4F74_AC45_1D2C806DC7CE_.wvu.Rows" localSheetId="9" hidden="1">ESA!#REF!</definedName>
    <definedName name="Z_DADE5216_7C19_4F74_AC45_1D2C806DC7CE_.wvu.Rows" localSheetId="14" hidden="1">'NERA 2'!#REF!</definedName>
    <definedName name="Z_DADE5216_7C19_4F74_AC45_1D2C806DC7CE_.wvu.Rows" localSheetId="15" hidden="1">SERA!#REF!</definedName>
    <definedName name="Z_E4E44B84_BA90_4BFE_A656_1172F0EE275E_.wvu.Cols" localSheetId="1" hidden="1">'ASPA 1'!$H:$I,'ASPA 1'!$K:$K</definedName>
    <definedName name="Z_E4E44B84_BA90_4BFE_A656_1172F0EE275E_.wvu.FilterData" localSheetId="16" hidden="1">ECAS!$A$6</definedName>
    <definedName name="Z_E4E44B84_BA90_4BFE_A656_1172F0EE275E_.wvu.PrintArea" localSheetId="2" hidden="1">'ASPA 2'!$A$1:$O$64</definedName>
    <definedName name="Z_E7841735_40CA_4D65_8AFA_4B90FDE7C778_.wvu.FilterData" localSheetId="16" hidden="1">ECAS!$A$6</definedName>
    <definedName name="Z_E9571FEA_CE80_4226_BF1F_25E320789B09_.wvu.Cols" localSheetId="1" hidden="1">'ASPA 1'!$H:$I,'ASPA 1'!$K:$K</definedName>
    <definedName name="Z_E9571FEA_CE80_4226_BF1F_25E320789B09_.wvu.FilterData" localSheetId="16" hidden="1">ECAS!$A$6</definedName>
    <definedName name="Z_E9571FEA_CE80_4226_BF1F_25E320789B09_.wvu.PrintArea" localSheetId="2" hidden="1">'ASPA 2'!$A$1:$O$64</definedName>
    <definedName name="Z_EADA1F00_79E9_4265_BA0C_AD12A8CC93F1_.wvu.Cols" localSheetId="1" hidden="1">'ASPA 1'!$H:$I,'ASPA 1'!$K:$K</definedName>
    <definedName name="Z_EADA1F00_79E9_4265_BA0C_AD12A8CC93F1_.wvu.FilterData" localSheetId="16" hidden="1">ECAS!$A$6</definedName>
    <definedName name="Z_EADA1F00_79E9_4265_BA0C_AD12A8CC93F1_.wvu.PrintArea" localSheetId="2" hidden="1">'ASPA 2'!$A$1:$O$64</definedName>
    <definedName name="Z_ECE903A3_F229_40BC_B567_CD810ADDB01A_.wvu.Cols" localSheetId="1" hidden="1">'ASPA 1'!$H:$I,'ASPA 1'!$K:$K</definedName>
    <definedName name="Z_ECE903A3_F229_40BC_B567_CD810ADDB01A_.wvu.FilterData" localSheetId="16" hidden="1">ECAS!$A$6</definedName>
    <definedName name="Z_ECE903A3_F229_40BC_B567_CD810ADDB01A_.wvu.PrintArea" localSheetId="2" hidden="1">'ASPA 2'!$A$1:$O$64</definedName>
    <definedName name="Z_EEB0C888_D119_4D16_9B68_CFF3DB35F2A8_.wvu.FilterData" localSheetId="16" hidden="1">ECAS!$A$6</definedName>
    <definedName name="Z_F53887B5_A3FE_4CE3_AE52_DFD3A472EF0C_.wvu.Rows" localSheetId="5" hidden="1">'ANZL '!#REF!</definedName>
    <definedName name="Z_F53887B5_A3FE_4CE3_AE52_DFD3A472EF0C_.wvu.Rows" localSheetId="4" hidden="1">ASCA!#REF!</definedName>
    <definedName name="Z_F53887B5_A3FE_4CE3_AE52_DFD3A472EF0C_.wvu.Rows" localSheetId="10" hidden="1">'ASIA 2'!#REF!</definedName>
    <definedName name="Z_F53887B5_A3FE_4CE3_AE52_DFD3A472EF0C_.wvu.Rows" localSheetId="7" hidden="1">ASIP!#REF!</definedName>
    <definedName name="Z_F53887B5_A3FE_4CE3_AE52_DFD3A472EF0C_.wvu.Rows" localSheetId="1" hidden="1">'ASPA 1'!#REF!</definedName>
    <definedName name="Z_F53887B5_A3FE_4CE3_AE52_DFD3A472EF0C_.wvu.Rows" localSheetId="2" hidden="1">'ASPA 2'!#REF!</definedName>
    <definedName name="Z_F53887B5_A3FE_4CE3_AE52_DFD3A472EF0C_.wvu.Rows" localSheetId="9" hidden="1">ESA!#REF!</definedName>
    <definedName name="Z_F53887B5_A3FE_4CE3_AE52_DFD3A472EF0C_.wvu.Rows" localSheetId="14" hidden="1">'NERA 2'!#REF!</definedName>
    <definedName name="Z_F53887B5_A3FE_4CE3_AE52_DFD3A472EF0C_.wvu.Rows" localSheetId="15" hidden="1">SERA!#REF!</definedName>
    <definedName name="Z_F74D35B5_20E3_4E99_9F8B_A2D92F287322_.wvu.FilterData" localSheetId="16" hidden="1">ECAS!$A$6</definedName>
    <definedName name="Z_FF568E3E_9F91_4F21_A5D4_F63C4F3F5244_.wvu.Cols" localSheetId="5" hidden="1">'ANZL '!#REF!,'ANZL '!#REF!,'ANZL '!#REF!</definedName>
    <definedName name="Z_FF568E3E_9F91_4F21_A5D4_F63C4F3F5244_.wvu.Cols" localSheetId="4" hidden="1">ASCA!#REF!,ASCA!$L:$L</definedName>
    <definedName name="Z_FF568E3E_9F91_4F21_A5D4_F63C4F3F5244_.wvu.Cols" localSheetId="1" hidden="1">'ASPA 1'!#REF!,'ASPA 1'!#REF!,'ASPA 1'!#REF!</definedName>
    <definedName name="Z_FF568E3E_9F91_4F21_A5D4_F63C4F3F5244_.wvu.Cols" localSheetId="2" hidden="1">'ASPA 2'!#REF!,'ASPA 2'!#REF!</definedName>
    <definedName name="Z_FF568E3E_9F91_4F21_A5D4_F63C4F3F5244_.wvu.Cols" localSheetId="9" hidden="1">ESA!$O:$O,ESA!$Q:$Q</definedName>
    <definedName name="Z_FF568E3E_9F91_4F21_A5D4_F63C4F3F5244_.wvu.Cols" localSheetId="0" hidden="1">INDEX!$I:$I,INDEX!$L:$L,INDEX!$P:$P</definedName>
    <definedName name="Z_FF568E3E_9F91_4F21_A5D4_F63C4F3F5244_.wvu.Rows" localSheetId="6" hidden="1">'AAUS NL (TPP)'!#REF!,'AAUS NL (TPP)'!#REF!</definedName>
    <definedName name="Z_FF568E3E_9F91_4F21_A5D4_F63C4F3F5244_.wvu.Rows" localSheetId="5" hidden="1">'ANZL '!#REF!,'ANZL '!#REF!</definedName>
    <definedName name="Z_FF568E3E_9F91_4F21_A5D4_F63C4F3F5244_.wvu.Rows" localSheetId="8" hidden="1">ARAS!#REF!</definedName>
    <definedName name="Z_FF568E3E_9F91_4F21_A5D4_F63C4F3F5244_.wvu.Rows" localSheetId="11" hidden="1">'ASAF 1'!#REF!,'ASAF 1'!#REF!</definedName>
    <definedName name="Z_FF568E3E_9F91_4F21_A5D4_F63C4F3F5244_.wvu.Rows" localSheetId="12" hidden="1">'ASAF 2'!#REF!</definedName>
    <definedName name="Z_FF568E3E_9F91_4F21_A5D4_F63C4F3F5244_.wvu.Rows" localSheetId="4" hidden="1">ASCA!#REF!</definedName>
    <definedName name="Z_FF568E3E_9F91_4F21_A5D4_F63C4F3F5244_.wvu.Rows" localSheetId="10" hidden="1">'ASIA 2'!#REF!,'ASIA 2'!#REF!</definedName>
    <definedName name="Z_FF568E3E_9F91_4F21_A5D4_F63C4F3F5244_.wvu.Rows" localSheetId="7" hidden="1">ASIP!#REF!</definedName>
    <definedName name="Z_FF568E3E_9F91_4F21_A5D4_F63C4F3F5244_.wvu.Rows" localSheetId="1" hidden="1">'ASPA 1'!#REF!</definedName>
    <definedName name="Z_FF568E3E_9F91_4F21_A5D4_F63C4F3F5244_.wvu.Rows" localSheetId="2" hidden="1">'ASPA 2'!#REF!,'ASPA 2'!#REF!</definedName>
    <definedName name="Z_FF568E3E_9F91_4F21_A5D4_F63C4F3F5244_.wvu.Rows" localSheetId="16" hidden="1">ECAS!#REF!</definedName>
    <definedName name="Z_FF568E3E_9F91_4F21_A5D4_F63C4F3F5244_.wvu.Rows" localSheetId="9" hidden="1">ESA!#REF!,ESA!#REF!</definedName>
    <definedName name="Z_FF568E3E_9F91_4F21_A5D4_F63C4F3F5244_.wvu.Rows" localSheetId="13" hidden="1">'NERA 1'!#REF!</definedName>
    <definedName name="Z_FF568E3E_9F91_4F21_A5D4_F63C4F3F5244_.wvu.Rows" localSheetId="14" hidden="1">'NERA 2'!#REF!</definedName>
    <definedName name="Z_FF568E3E_9F91_4F21_A5D4_F63C4F3F5244_.wvu.Rows" localSheetId="15" hidden="1">SERA!#REF!</definedName>
    <definedName name="Z_FFB04147_8DF7_459D_A11B_ACC781C351EA_.wvu.PrintArea" localSheetId="2" hidden="1">'ASPA 2'!$A$1:$O$64</definedName>
    <definedName name="Z_FFB04147_8DF7_459D_A11B_ACC781C351EA_.wvu.Rows" localSheetId="6" hidden="1">'AAUS NL (TPP)'!#REF!</definedName>
    <definedName name="Z_FFB04147_8DF7_459D_A11B_ACC781C351EA_.wvu.Rows" localSheetId="5" hidden="1">'ANZL '!#REF!</definedName>
    <definedName name="Z_FFB04147_8DF7_459D_A11B_ACC781C351EA_.wvu.Rows" localSheetId="8" hidden="1">ARAS!#REF!</definedName>
    <definedName name="Z_FFB04147_8DF7_459D_A11B_ACC781C351EA_.wvu.Rows" localSheetId="11" hidden="1">'ASAF 1'!#REF!</definedName>
    <definedName name="Z_FFB04147_8DF7_459D_A11B_ACC781C351EA_.wvu.Rows" localSheetId="4" hidden="1">ASCA!#REF!</definedName>
    <definedName name="Z_FFB04147_8DF7_459D_A11B_ACC781C351EA_.wvu.Rows" localSheetId="10" hidden="1">'ASIA 2'!#REF!</definedName>
    <definedName name="Z_FFB04147_8DF7_459D_A11B_ACC781C351EA_.wvu.Rows" localSheetId="7" hidden="1">ASIP!#REF!</definedName>
    <definedName name="Z_FFB04147_8DF7_459D_A11B_ACC781C351EA_.wvu.Rows" localSheetId="1" hidden="1">'ASPA 1'!#REF!,'ASPA 1'!#REF!</definedName>
    <definedName name="Z_FFB04147_8DF7_459D_A11B_ACC781C351EA_.wvu.Rows" localSheetId="2" hidden="1">'ASPA 2'!#REF!</definedName>
    <definedName name="Z_FFB04147_8DF7_459D_A11B_ACC781C351EA_.wvu.Rows" localSheetId="16" hidden="1">ECAS!#REF!</definedName>
    <definedName name="Z_FFB04147_8DF7_459D_A11B_ACC781C351EA_.wvu.Rows" localSheetId="9" hidden="1">ESA!#REF!</definedName>
    <definedName name="Z_FFB04147_8DF7_459D_A11B_ACC781C351EA_.wvu.Rows" localSheetId="13" hidden="1">'NERA 1'!#REF!</definedName>
    <definedName name="Z_FFB04147_8DF7_459D_A11B_ACC781C351EA_.wvu.Rows" localSheetId="14" hidden="1">'NERA 2'!#REF!</definedName>
    <definedName name="Z_FFB04147_8DF7_459D_A11B_ACC781C351EA_.wvu.Rows" localSheetId="15" hidden="1">SERA!#REF!</definedName>
  </definedNames>
  <calcPr calcId="171027"/>
  <customWorkbookViews>
    <customWorkbookView name="Doan Thi Hai Thuyen - Personal View" guid="{D813C7F1-82AD-4177-A0B6-DF780F250157}" mergeInterval="0" personalView="1" maximized="1" xWindow="-8" yWindow="-8" windowWidth="1296" windowHeight="1000" tabRatio="986" activeSheetId="15"/>
    <customWorkbookView name="Nguyen Bich Thuy - Personal View" guid="{AFA97FE5-EB2D-4EBD-A937-DC2E6D78335A}" mergeInterval="0" personalView="1" maximized="1" xWindow="-8" yWindow="-8" windowWidth="1040" windowHeight="744" tabRatio="986" activeSheetId="8"/>
    <customWorkbookView name="Nguyen Hoan My - Personal View" guid="{A1E0DC65-553C-444F-B2FF-A96031258B72}" mergeInterval="0" personalView="1" maximized="1" xWindow="-8" yWindow="-8" windowWidth="1382" windowHeight="744" tabRatio="98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8" l="1"/>
  <c r="C30" i="8" s="1"/>
  <c r="C26" i="8"/>
  <c r="D26" i="8" s="1"/>
  <c r="G41" i="8"/>
  <c r="H32" i="8"/>
  <c r="H26" i="8"/>
  <c r="I32" i="8"/>
  <c r="I29" i="8"/>
  <c r="H29" i="8"/>
  <c r="E27" i="8"/>
  <c r="D27" i="8"/>
  <c r="I26" i="8"/>
  <c r="E26" i="8"/>
  <c r="E38" i="13"/>
  <c r="E35" i="13"/>
  <c r="D32" i="13"/>
  <c r="D31" i="13"/>
  <c r="I37" i="13"/>
  <c r="H34" i="13"/>
  <c r="I31" i="13"/>
  <c r="D38" i="13"/>
  <c r="D35" i="13"/>
  <c r="I34" i="13"/>
  <c r="E34" i="13"/>
  <c r="D34" i="13"/>
  <c r="E32" i="13"/>
  <c r="H31" i="13"/>
  <c r="D23" i="13"/>
  <c r="D22" i="13"/>
  <c r="I28" i="13"/>
  <c r="H25" i="13"/>
  <c r="I22" i="13"/>
  <c r="D26" i="13"/>
  <c r="I25" i="13"/>
  <c r="E25" i="13"/>
  <c r="D25" i="13"/>
  <c r="E23" i="13"/>
  <c r="H22" i="13"/>
  <c r="E22" i="13"/>
  <c r="K53" i="7"/>
  <c r="K50" i="7"/>
  <c r="D51" i="7"/>
  <c r="E48" i="7"/>
  <c r="J53" i="7"/>
  <c r="L50" i="7"/>
  <c r="J50" i="7"/>
  <c r="H50" i="7"/>
  <c r="E50" i="7"/>
  <c r="D50" i="7"/>
  <c r="D48" i="7"/>
  <c r="L47" i="7"/>
  <c r="K47" i="7"/>
  <c r="J47" i="7"/>
  <c r="I47" i="7"/>
  <c r="H47" i="7"/>
  <c r="E47" i="7"/>
  <c r="D47" i="7"/>
  <c r="D30" i="8" l="1"/>
  <c r="C33" i="8"/>
  <c r="E30" i="8"/>
  <c r="C29" i="8"/>
  <c r="E37" i="13"/>
  <c r="D37" i="13"/>
  <c r="E31" i="13"/>
  <c r="H37" i="13"/>
  <c r="E29" i="13"/>
  <c r="D29" i="13"/>
  <c r="E26" i="13"/>
  <c r="D28" i="13"/>
  <c r="E28" i="13"/>
  <c r="H28" i="13"/>
  <c r="H53" i="7"/>
  <c r="L53" i="7"/>
  <c r="I56" i="7"/>
  <c r="I59" i="7" s="1"/>
  <c r="I53" i="7"/>
  <c r="I50" i="7"/>
  <c r="E51" i="7"/>
  <c r="E53" i="7"/>
  <c r="D53" i="7"/>
  <c r="E25" i="6"/>
  <c r="D25" i="6"/>
  <c r="E24" i="6"/>
  <c r="D24" i="6"/>
  <c r="L23" i="6"/>
  <c r="K23" i="6"/>
  <c r="J23" i="6"/>
  <c r="I23" i="6"/>
  <c r="H23" i="6"/>
  <c r="E23" i="6"/>
  <c r="D23" i="6"/>
  <c r="E21" i="6"/>
  <c r="D21" i="6"/>
  <c r="E20" i="6"/>
  <c r="D20" i="6"/>
  <c r="L19" i="6"/>
  <c r="K19" i="6"/>
  <c r="J19" i="6"/>
  <c r="I19" i="6"/>
  <c r="H19" i="6"/>
  <c r="E19" i="6"/>
  <c r="D19" i="6"/>
  <c r="E29" i="8" l="1"/>
  <c r="C32" i="8"/>
  <c r="D29" i="8"/>
  <c r="E33" i="8"/>
  <c r="C36" i="8"/>
  <c r="D33" i="8"/>
  <c r="I35" i="8"/>
  <c r="H35" i="8"/>
  <c r="K56" i="7"/>
  <c r="K59" i="7" s="1"/>
  <c r="J56" i="7"/>
  <c r="J59" i="7" s="1"/>
  <c r="L56" i="7"/>
  <c r="L59" i="7" s="1"/>
  <c r="H56" i="7"/>
  <c r="H59" i="7" s="1"/>
  <c r="E54" i="7"/>
  <c r="D54" i="7"/>
  <c r="D56" i="7"/>
  <c r="E56" i="7"/>
  <c r="E29" i="5"/>
  <c r="D29" i="5"/>
  <c r="K28" i="5"/>
  <c r="J28" i="5"/>
  <c r="I28" i="5"/>
  <c r="H28" i="5"/>
  <c r="E28" i="5"/>
  <c r="D28" i="5"/>
  <c r="E26" i="5"/>
  <c r="D26" i="5"/>
  <c r="K25" i="5"/>
  <c r="J25" i="5"/>
  <c r="I25" i="5"/>
  <c r="H25" i="5"/>
  <c r="E25" i="5"/>
  <c r="D25" i="5"/>
  <c r="I22" i="4"/>
  <c r="H22" i="4"/>
  <c r="E22" i="4"/>
  <c r="D22" i="4"/>
  <c r="I19" i="4"/>
  <c r="H19" i="4"/>
  <c r="E19" i="4"/>
  <c r="D19" i="4"/>
  <c r="D32" i="8" l="1"/>
  <c r="C35" i="8"/>
  <c r="E32" i="8"/>
  <c r="E36" i="8"/>
  <c r="D36" i="8"/>
  <c r="C39" i="8"/>
  <c r="H38" i="8"/>
  <c r="I38" i="8"/>
  <c r="D57" i="7"/>
  <c r="E57" i="7"/>
  <c r="I35" i="3"/>
  <c r="J35" i="3"/>
  <c r="K35" i="3"/>
  <c r="L35" i="3"/>
  <c r="M35" i="3"/>
  <c r="N35" i="3"/>
  <c r="O35" i="3"/>
  <c r="H35" i="3"/>
  <c r="O31" i="3"/>
  <c r="N31" i="3"/>
  <c r="M31" i="3"/>
  <c r="O27" i="3"/>
  <c r="N27" i="3"/>
  <c r="M27" i="3"/>
  <c r="M23" i="3"/>
  <c r="O19" i="3"/>
  <c r="N19" i="3"/>
  <c r="M19" i="3"/>
  <c r="O15" i="3"/>
  <c r="N15" i="3"/>
  <c r="M15" i="3"/>
  <c r="O11" i="3"/>
  <c r="N11" i="3"/>
  <c r="M11" i="3"/>
  <c r="O7" i="3"/>
  <c r="N7" i="3"/>
  <c r="M7" i="3"/>
  <c r="L31" i="3"/>
  <c r="L23" i="3"/>
  <c r="L19" i="3"/>
  <c r="L15" i="3"/>
  <c r="L11" i="3"/>
  <c r="L7" i="3"/>
  <c r="E33" i="3"/>
  <c r="D33" i="3"/>
  <c r="E32" i="3"/>
  <c r="D32" i="3"/>
  <c r="E31" i="3"/>
  <c r="D31" i="3"/>
  <c r="E29" i="3"/>
  <c r="D29" i="3"/>
  <c r="E28" i="3"/>
  <c r="D28" i="3"/>
  <c r="E27" i="3"/>
  <c r="D27" i="3"/>
  <c r="E25" i="3"/>
  <c r="D25" i="3"/>
  <c r="E24" i="3"/>
  <c r="D24" i="3"/>
  <c r="E23" i="3"/>
  <c r="D23" i="3"/>
  <c r="E21" i="3"/>
  <c r="D21" i="3"/>
  <c r="E20" i="3"/>
  <c r="D20" i="3"/>
  <c r="E19" i="3"/>
  <c r="D19" i="3"/>
  <c r="E17" i="3"/>
  <c r="D17" i="3"/>
  <c r="E16" i="3"/>
  <c r="D16" i="3"/>
  <c r="E15" i="3"/>
  <c r="D15" i="3"/>
  <c r="K31" i="3"/>
  <c r="J31" i="3"/>
  <c r="I31" i="3"/>
  <c r="H31" i="3"/>
  <c r="C42" i="8" l="1"/>
  <c r="E39" i="8"/>
  <c r="D39" i="8"/>
  <c r="D35" i="8"/>
  <c r="E35" i="8"/>
  <c r="C38" i="8"/>
  <c r="I41" i="8"/>
  <c r="H41" i="8"/>
  <c r="E35" i="2"/>
  <c r="D35" i="2"/>
  <c r="E34" i="2"/>
  <c r="D34" i="2"/>
  <c r="L33" i="2"/>
  <c r="K33" i="2"/>
  <c r="I33" i="2"/>
  <c r="H33" i="2"/>
  <c r="E33" i="2"/>
  <c r="D33" i="2"/>
  <c r="E31" i="2"/>
  <c r="D31" i="2"/>
  <c r="E30" i="2"/>
  <c r="D30" i="2"/>
  <c r="L29" i="2"/>
  <c r="K29" i="2"/>
  <c r="I29" i="2"/>
  <c r="H29" i="2"/>
  <c r="E29" i="2"/>
  <c r="D29" i="2"/>
  <c r="C41" i="8" l="1"/>
  <c r="D38" i="8"/>
  <c r="E38" i="8"/>
  <c r="C45" i="8"/>
  <c r="E42" i="8"/>
  <c r="D42" i="8"/>
  <c r="H44" i="8"/>
  <c r="I44" i="8"/>
  <c r="E14" i="5"/>
  <c r="D14" i="5"/>
  <c r="E11" i="3"/>
  <c r="D11" i="3"/>
  <c r="D45" i="8" l="1"/>
  <c r="C48" i="8"/>
  <c r="E45" i="8"/>
  <c r="D41" i="8"/>
  <c r="E41" i="8"/>
  <c r="C44" i="8"/>
  <c r="I47" i="8"/>
  <c r="H47" i="8"/>
  <c r="E23" i="9"/>
  <c r="D44" i="8" l="1"/>
  <c r="E44" i="8"/>
  <c r="C47" i="8"/>
  <c r="E48" i="8"/>
  <c r="D48" i="8"/>
  <c r="C51" i="8"/>
  <c r="I50" i="8"/>
  <c r="H50" i="8"/>
  <c r="G33" i="17"/>
  <c r="E33" i="17"/>
  <c r="H33" i="17" s="1"/>
  <c r="D33" i="17"/>
  <c r="J33" i="17" s="1"/>
  <c r="G31" i="17"/>
  <c r="E31" i="17"/>
  <c r="H31" i="17" s="1"/>
  <c r="D31" i="17"/>
  <c r="J31" i="17" s="1"/>
  <c r="G27" i="17"/>
  <c r="E27" i="17"/>
  <c r="H27" i="17" s="1"/>
  <c r="D27" i="17"/>
  <c r="J27" i="17" s="1"/>
  <c r="G25" i="17"/>
  <c r="E25" i="17"/>
  <c r="H25" i="17" s="1"/>
  <c r="D25" i="17"/>
  <c r="J25" i="17" s="1"/>
  <c r="K19" i="14"/>
  <c r="J19" i="14"/>
  <c r="I19" i="14"/>
  <c r="I41" i="9"/>
  <c r="H41" i="9"/>
  <c r="I38" i="9"/>
  <c r="H38" i="9"/>
  <c r="I35" i="9"/>
  <c r="I44" i="9" s="1"/>
  <c r="H35" i="9"/>
  <c r="H44" i="9" s="1"/>
  <c r="I32" i="9"/>
  <c r="H32" i="9"/>
  <c r="I29" i="9"/>
  <c r="H29" i="9"/>
  <c r="I26" i="9"/>
  <c r="H26" i="9"/>
  <c r="I23" i="9"/>
  <c r="H23" i="9"/>
  <c r="I20" i="9"/>
  <c r="H20" i="9"/>
  <c r="I17" i="9"/>
  <c r="H17" i="9"/>
  <c r="I14" i="9"/>
  <c r="H14" i="9"/>
  <c r="I11" i="9"/>
  <c r="H11" i="9"/>
  <c r="N36" i="11"/>
  <c r="K42" i="11"/>
  <c r="E45" i="16"/>
  <c r="D45" i="16"/>
  <c r="E42" i="16"/>
  <c r="D42" i="16"/>
  <c r="E46" i="14"/>
  <c r="D46" i="14"/>
  <c r="E43" i="14"/>
  <c r="D43" i="14"/>
  <c r="E39" i="12"/>
  <c r="D39" i="12"/>
  <c r="E36" i="12"/>
  <c r="D36" i="12"/>
  <c r="M39" i="16"/>
  <c r="L39" i="16"/>
  <c r="K39" i="16"/>
  <c r="J39" i="16"/>
  <c r="I39" i="16"/>
  <c r="H39" i="16"/>
  <c r="E39" i="16"/>
  <c r="D39" i="16"/>
  <c r="M36" i="16"/>
  <c r="L36" i="16"/>
  <c r="K36" i="16"/>
  <c r="J36" i="16"/>
  <c r="I36" i="16"/>
  <c r="H36" i="16"/>
  <c r="E36" i="16"/>
  <c r="D36" i="16"/>
  <c r="K40" i="14"/>
  <c r="J40" i="14"/>
  <c r="I40" i="14"/>
  <c r="H40" i="14"/>
  <c r="E40" i="14"/>
  <c r="D40" i="14"/>
  <c r="K37" i="14"/>
  <c r="J37" i="14"/>
  <c r="I37" i="14"/>
  <c r="H37" i="14"/>
  <c r="E37" i="14"/>
  <c r="D37" i="14"/>
  <c r="H33" i="12"/>
  <c r="E33" i="12"/>
  <c r="D33" i="12"/>
  <c r="H30" i="12"/>
  <c r="E30" i="12"/>
  <c r="D30" i="12"/>
  <c r="E42" i="11"/>
  <c r="L42" i="11" s="1"/>
  <c r="D42" i="11"/>
  <c r="E39" i="11"/>
  <c r="D39" i="11"/>
  <c r="L36" i="11"/>
  <c r="J36" i="11"/>
  <c r="H36" i="11"/>
  <c r="E36" i="11"/>
  <c r="M36" i="11" s="1"/>
  <c r="D36" i="11"/>
  <c r="L33" i="11"/>
  <c r="J33" i="11"/>
  <c r="H33" i="11"/>
  <c r="E33" i="11"/>
  <c r="M33" i="11" s="1"/>
  <c r="D33" i="11"/>
  <c r="E35" i="9"/>
  <c r="D35" i="9"/>
  <c r="E32" i="9"/>
  <c r="D32" i="9"/>
  <c r="E51" i="8" l="1"/>
  <c r="D51" i="8"/>
  <c r="C54" i="8"/>
  <c r="C50" i="8"/>
  <c r="D47" i="8"/>
  <c r="E47" i="8"/>
  <c r="I53" i="8"/>
  <c r="H53" i="8"/>
  <c r="I25" i="17"/>
  <c r="K25" i="17"/>
  <c r="I27" i="17"/>
  <c r="K27" i="17"/>
  <c r="I31" i="17"/>
  <c r="K31" i="17"/>
  <c r="I33" i="17"/>
  <c r="K33" i="17"/>
  <c r="I33" i="11"/>
  <c r="K33" i="11"/>
  <c r="I36" i="11"/>
  <c r="K36" i="11"/>
  <c r="F25" i="17"/>
  <c r="F27" i="17"/>
  <c r="F31" i="17"/>
  <c r="F33" i="17"/>
  <c r="D11" i="17"/>
  <c r="E11" i="17"/>
  <c r="F11" i="17" s="1"/>
  <c r="G11" i="17"/>
  <c r="I11" i="17"/>
  <c r="C53" i="8" l="1"/>
  <c r="E50" i="8"/>
  <c r="D50" i="8"/>
  <c r="E54" i="8"/>
  <c r="D54" i="8"/>
  <c r="C57" i="8"/>
  <c r="I56" i="8"/>
  <c r="H56" i="8"/>
  <c r="H11" i="17"/>
  <c r="D57" i="8" l="1"/>
  <c r="E57" i="8"/>
  <c r="C56" i="8"/>
  <c r="D53" i="8"/>
  <c r="E53" i="8"/>
  <c r="E17" i="6"/>
  <c r="D17" i="6"/>
  <c r="E16" i="6"/>
  <c r="D16" i="6"/>
  <c r="L15" i="6"/>
  <c r="K15" i="6"/>
  <c r="J15" i="6"/>
  <c r="I15" i="6"/>
  <c r="H15" i="6"/>
  <c r="E15" i="6"/>
  <c r="D15" i="6"/>
  <c r="E13" i="6"/>
  <c r="D13" i="6"/>
  <c r="E12" i="6"/>
  <c r="D12" i="6"/>
  <c r="L11" i="6"/>
  <c r="K11" i="6"/>
  <c r="J11" i="6"/>
  <c r="I11" i="6"/>
  <c r="H11" i="6"/>
  <c r="E11" i="6"/>
  <c r="D11" i="6"/>
  <c r="E56" i="8" l="1"/>
  <c r="D56" i="8"/>
  <c r="H59" i="8"/>
  <c r="E23" i="5"/>
  <c r="D23" i="5"/>
  <c r="K22" i="5"/>
  <c r="J22" i="5"/>
  <c r="I22" i="5"/>
  <c r="H22" i="5"/>
  <c r="E22" i="5"/>
  <c r="D22" i="5"/>
  <c r="E20" i="5"/>
  <c r="D20" i="5"/>
  <c r="K19" i="5"/>
  <c r="J19" i="5"/>
  <c r="I19" i="5"/>
  <c r="H19" i="5"/>
  <c r="E19" i="5"/>
  <c r="D19" i="5"/>
  <c r="H16" i="4"/>
  <c r="H25" i="4" s="1"/>
  <c r="E16" i="4"/>
  <c r="D16" i="4"/>
  <c r="H13" i="4"/>
  <c r="I13" i="4" s="1"/>
  <c r="E13" i="4"/>
  <c r="D13" i="4"/>
  <c r="H10" i="4"/>
  <c r="I10" i="4" s="1"/>
  <c r="E10" i="4"/>
  <c r="D10" i="4"/>
  <c r="K23" i="3"/>
  <c r="J23" i="3"/>
  <c r="I23" i="3"/>
  <c r="H23" i="3"/>
  <c r="K19" i="3"/>
  <c r="J19" i="3"/>
  <c r="I19" i="3"/>
  <c r="H19" i="3"/>
  <c r="J21" i="2"/>
  <c r="E27" i="2"/>
  <c r="D27" i="2"/>
  <c r="E26" i="2"/>
  <c r="D26" i="2"/>
  <c r="L25" i="2"/>
  <c r="L37" i="2" s="1"/>
  <c r="K25" i="2"/>
  <c r="K37" i="2" s="1"/>
  <c r="J25" i="2"/>
  <c r="J37" i="2" s="1"/>
  <c r="I25" i="2"/>
  <c r="H25" i="2"/>
  <c r="E25" i="2"/>
  <c r="D25" i="2"/>
  <c r="E23" i="2"/>
  <c r="D23" i="2"/>
  <c r="E22" i="2"/>
  <c r="D22" i="2"/>
  <c r="L21" i="2"/>
  <c r="K21" i="2"/>
  <c r="I21" i="2"/>
  <c r="H21" i="2"/>
  <c r="E21" i="2"/>
  <c r="D21" i="2"/>
  <c r="I16" i="4" l="1"/>
  <c r="I25" i="4" s="1"/>
  <c r="E20" i="13" l="1"/>
  <c r="E19" i="13"/>
  <c r="E17" i="13"/>
  <c r="E16" i="13"/>
  <c r="E14" i="13"/>
  <c r="E13" i="13"/>
  <c r="D20" i="13"/>
  <c r="I19" i="13"/>
  <c r="I40" i="13" s="1"/>
  <c r="H19" i="13"/>
  <c r="H40" i="13" s="1"/>
  <c r="D19" i="13"/>
  <c r="D17" i="13"/>
  <c r="I16" i="13"/>
  <c r="H16" i="13"/>
  <c r="D16" i="13"/>
  <c r="D14" i="13"/>
  <c r="I13" i="13"/>
  <c r="H13" i="13"/>
  <c r="D13" i="13"/>
  <c r="F29" i="17" l="1"/>
  <c r="E29" i="17"/>
  <c r="K29" i="17" s="1"/>
  <c r="D29" i="17"/>
  <c r="G29" i="17" s="1"/>
  <c r="K46" i="14"/>
  <c r="J46" i="14"/>
  <c r="I46" i="14"/>
  <c r="H46" i="14"/>
  <c r="M45" i="16"/>
  <c r="L45" i="16"/>
  <c r="K45" i="16"/>
  <c r="J45" i="16"/>
  <c r="I45" i="16"/>
  <c r="H45" i="16"/>
  <c r="E33" i="16"/>
  <c r="D33" i="16"/>
  <c r="E30" i="16"/>
  <c r="D30" i="16"/>
  <c r="E27" i="16"/>
  <c r="D27" i="16"/>
  <c r="E24" i="16"/>
  <c r="D24" i="16"/>
  <c r="E21" i="16"/>
  <c r="D21" i="16"/>
  <c r="E34" i="14"/>
  <c r="D34" i="14"/>
  <c r="E31" i="14"/>
  <c r="D31" i="14"/>
  <c r="E28" i="14"/>
  <c r="D28" i="14"/>
  <c r="E25" i="14"/>
  <c r="D25" i="14"/>
  <c r="E22" i="14"/>
  <c r="D22" i="14"/>
  <c r="E27" i="12"/>
  <c r="D27" i="12"/>
  <c r="E24" i="12"/>
  <c r="D24" i="12"/>
  <c r="E21" i="12"/>
  <c r="D21" i="12"/>
  <c r="E18" i="12"/>
  <c r="D18" i="12"/>
  <c r="E15" i="12"/>
  <c r="D15" i="12"/>
  <c r="F23" i="17"/>
  <c r="E23" i="17"/>
  <c r="K23" i="17" s="1"/>
  <c r="D23" i="17"/>
  <c r="G23" i="17" s="1"/>
  <c r="F19" i="17"/>
  <c r="E19" i="17"/>
  <c r="K19" i="17" s="1"/>
  <c r="D19" i="17"/>
  <c r="G19" i="17" s="1"/>
  <c r="F17" i="17"/>
  <c r="E17" i="17"/>
  <c r="K17" i="17" s="1"/>
  <c r="D17" i="17"/>
  <c r="G17" i="17" s="1"/>
  <c r="E17" i="15"/>
  <c r="J17" i="15" s="1"/>
  <c r="D17" i="15"/>
  <c r="E15" i="15"/>
  <c r="J15" i="15" s="1"/>
  <c r="D15" i="15"/>
  <c r="H36" i="12"/>
  <c r="L39" i="11"/>
  <c r="J39" i="11"/>
  <c r="H39" i="11"/>
  <c r="M39" i="11"/>
  <c r="E38" i="9"/>
  <c r="D38" i="9"/>
  <c r="M30" i="16"/>
  <c r="L30" i="16"/>
  <c r="K30" i="16"/>
  <c r="J30" i="16"/>
  <c r="I30" i="16"/>
  <c r="H30" i="16"/>
  <c r="M27" i="16"/>
  <c r="L27" i="16"/>
  <c r="K27" i="16"/>
  <c r="J27" i="16"/>
  <c r="I27" i="16"/>
  <c r="H27" i="16"/>
  <c r="K31" i="14"/>
  <c r="J31" i="14"/>
  <c r="I31" i="14"/>
  <c r="H31" i="14"/>
  <c r="K28" i="14"/>
  <c r="K49" i="14" s="1"/>
  <c r="J28" i="14"/>
  <c r="J49" i="14" s="1"/>
  <c r="I28" i="14"/>
  <c r="I49" i="14" s="1"/>
  <c r="H28" i="14"/>
  <c r="H24" i="12"/>
  <c r="H27" i="12"/>
  <c r="E41" i="9"/>
  <c r="D41" i="9"/>
  <c r="E29" i="9"/>
  <c r="D29" i="9"/>
  <c r="E26" i="9"/>
  <c r="D26" i="9"/>
  <c r="D23" i="9"/>
  <c r="E27" i="11"/>
  <c r="D27" i="11"/>
  <c r="E30" i="11"/>
  <c r="D30" i="11"/>
  <c r="M30" i="11" l="1"/>
  <c r="N30" i="11"/>
  <c r="L27" i="11"/>
  <c r="N27" i="11"/>
  <c r="H17" i="17"/>
  <c r="H19" i="17"/>
  <c r="H23" i="17"/>
  <c r="H29" i="17"/>
  <c r="J29" i="17"/>
  <c r="I29" i="17"/>
  <c r="J23" i="17"/>
  <c r="I23" i="17"/>
  <c r="J17" i="17"/>
  <c r="J19" i="17"/>
  <c r="I17" i="17"/>
  <c r="I19" i="17"/>
  <c r="G15" i="15"/>
  <c r="I15" i="15"/>
  <c r="K15" i="15"/>
  <c r="K23" i="15" s="1"/>
  <c r="G17" i="15"/>
  <c r="I17" i="15"/>
  <c r="F15" i="15"/>
  <c r="H15" i="15"/>
  <c r="F17" i="15"/>
  <c r="H17" i="15"/>
  <c r="I39" i="11"/>
  <c r="K39" i="11"/>
  <c r="J30" i="11"/>
  <c r="H30" i="11"/>
  <c r="L30" i="11"/>
  <c r="I27" i="11"/>
  <c r="K27" i="11"/>
  <c r="M27" i="11"/>
  <c r="H27" i="11"/>
  <c r="J27" i="11"/>
  <c r="I30" i="11"/>
  <c r="K30" i="11"/>
  <c r="E9" i="6" l="1"/>
  <c r="D9" i="6"/>
  <c r="E8" i="6"/>
  <c r="D8" i="6"/>
  <c r="L7" i="6"/>
  <c r="L27" i="6" s="1"/>
  <c r="K7" i="6"/>
  <c r="K27" i="6" s="1"/>
  <c r="J7" i="6"/>
  <c r="J27" i="6" s="1"/>
  <c r="I7" i="6"/>
  <c r="I27" i="6" s="1"/>
  <c r="H7" i="6"/>
  <c r="H27" i="6" s="1"/>
  <c r="E7" i="6"/>
  <c r="D7" i="6"/>
  <c r="E17" i="5"/>
  <c r="D17" i="5"/>
  <c r="K16" i="5"/>
  <c r="K31" i="5" s="1"/>
  <c r="J16" i="5"/>
  <c r="J31" i="5" s="1"/>
  <c r="I16" i="5"/>
  <c r="I31" i="5" s="1"/>
  <c r="H16" i="5"/>
  <c r="E16" i="5"/>
  <c r="D16" i="5"/>
  <c r="K13" i="5"/>
  <c r="J13" i="5"/>
  <c r="I13" i="5"/>
  <c r="H13" i="5"/>
  <c r="E13" i="5"/>
  <c r="D13" i="5"/>
  <c r="E13" i="3"/>
  <c r="D13" i="3"/>
  <c r="E12" i="3"/>
  <c r="D12" i="3"/>
  <c r="E9" i="3"/>
  <c r="D9" i="3"/>
  <c r="E8" i="3"/>
  <c r="D8" i="3"/>
  <c r="E7" i="3"/>
  <c r="D7" i="3"/>
  <c r="K15" i="3"/>
  <c r="J15" i="3"/>
  <c r="I15" i="3"/>
  <c r="H15" i="3"/>
  <c r="K11" i="3"/>
  <c r="J11" i="3"/>
  <c r="I11" i="3"/>
  <c r="H11" i="3"/>
  <c r="E19" i="2"/>
  <c r="D19" i="2"/>
  <c r="E18" i="2"/>
  <c r="D18" i="2"/>
  <c r="L17" i="2"/>
  <c r="K17" i="2"/>
  <c r="J17" i="2"/>
  <c r="I17" i="2"/>
  <c r="H17" i="2"/>
  <c r="E17" i="2"/>
  <c r="D17" i="2"/>
  <c r="E15" i="2"/>
  <c r="D15" i="2"/>
  <c r="E14" i="2"/>
  <c r="D14" i="2"/>
  <c r="L13" i="2"/>
  <c r="K13" i="2"/>
  <c r="I13" i="2"/>
  <c r="H13" i="2"/>
  <c r="E13" i="2"/>
  <c r="D13" i="2"/>
  <c r="I11" i="8" l="1"/>
  <c r="I8" i="8"/>
  <c r="D15" i="8"/>
  <c r="D12" i="8"/>
  <c r="D9" i="8"/>
  <c r="E8" i="8"/>
  <c r="E15" i="8"/>
  <c r="E12" i="8"/>
  <c r="H11" i="8"/>
  <c r="E11" i="8"/>
  <c r="E9" i="8"/>
  <c r="H8" i="8"/>
  <c r="D8" i="8"/>
  <c r="D18" i="8" l="1"/>
  <c r="D14" i="8"/>
  <c r="E14" i="8"/>
  <c r="D11" i="8"/>
  <c r="I14" i="8" l="1"/>
  <c r="H14" i="8"/>
  <c r="E21" i="8"/>
  <c r="E18" i="8"/>
  <c r="D21" i="8"/>
  <c r="E17" i="8"/>
  <c r="D17" i="8"/>
  <c r="D15" i="17"/>
  <c r="D21" i="17"/>
  <c r="G21" i="17" s="1"/>
  <c r="D35" i="17"/>
  <c r="E21" i="17"/>
  <c r="K21" i="17" s="1"/>
  <c r="I17" i="8" l="1"/>
  <c r="H17" i="8"/>
  <c r="D24" i="8"/>
  <c r="E20" i="8"/>
  <c r="D20" i="8"/>
  <c r="F21" i="17"/>
  <c r="H21" i="17"/>
  <c r="J21" i="17"/>
  <c r="I21" i="17"/>
  <c r="E13" i="17"/>
  <c r="K13" i="17" s="1"/>
  <c r="D13" i="17"/>
  <c r="K11" i="17"/>
  <c r="H21" i="16"/>
  <c r="E13" i="15"/>
  <c r="K13" i="15" s="1"/>
  <c r="D13" i="15"/>
  <c r="E11" i="15"/>
  <c r="K11" i="15" s="1"/>
  <c r="D11" i="15"/>
  <c r="M24" i="16"/>
  <c r="L24" i="16"/>
  <c r="K24" i="16"/>
  <c r="J24" i="16"/>
  <c r="I24" i="16"/>
  <c r="H24" i="16"/>
  <c r="M21" i="16"/>
  <c r="L21" i="16"/>
  <c r="K21" i="16"/>
  <c r="J21" i="16"/>
  <c r="I21" i="16"/>
  <c r="K25" i="14"/>
  <c r="J25" i="14"/>
  <c r="I25" i="14"/>
  <c r="H25" i="14"/>
  <c r="K22" i="14"/>
  <c r="J22" i="14"/>
  <c r="I22" i="14"/>
  <c r="H22" i="14"/>
  <c r="H18" i="12"/>
  <c r="H15" i="12"/>
  <c r="E24" i="11"/>
  <c r="D24" i="11"/>
  <c r="E21" i="11"/>
  <c r="M21" i="11" s="1"/>
  <c r="M45" i="11" s="1"/>
  <c r="D21" i="11"/>
  <c r="E18" i="11"/>
  <c r="D18" i="11"/>
  <c r="E20" i="9"/>
  <c r="D20" i="9"/>
  <c r="E17" i="9"/>
  <c r="D17" i="9"/>
  <c r="H13" i="17" l="1"/>
  <c r="F13" i="17"/>
  <c r="J21" i="11"/>
  <c r="J45" i="11" s="1"/>
  <c r="H21" i="11"/>
  <c r="H45" i="11" s="1"/>
  <c r="L21" i="11"/>
  <c r="L45" i="11" s="1"/>
  <c r="I20" i="8"/>
  <c r="H20" i="8"/>
  <c r="E24" i="8"/>
  <c r="E23" i="8"/>
  <c r="D23" i="8"/>
  <c r="J11" i="17"/>
  <c r="J13" i="17"/>
  <c r="I13" i="17"/>
  <c r="F11" i="15"/>
  <c r="H11" i="15"/>
  <c r="J11" i="15"/>
  <c r="F13" i="15"/>
  <c r="H13" i="15"/>
  <c r="J13" i="15"/>
  <c r="G11" i="15"/>
  <c r="I11" i="15"/>
  <c r="G13" i="15"/>
  <c r="I13" i="15"/>
  <c r="I18" i="11"/>
  <c r="K18" i="11"/>
  <c r="M18" i="11"/>
  <c r="H18" i="11"/>
  <c r="J18" i="11"/>
  <c r="L18" i="11"/>
  <c r="I21" i="11"/>
  <c r="I45" i="11" s="1"/>
  <c r="K21" i="11"/>
  <c r="K45" i="11" s="1"/>
  <c r="I23" i="8" l="1"/>
  <c r="H23" i="8"/>
  <c r="I59" i="8" l="1"/>
  <c r="K7" i="3" l="1"/>
  <c r="J7" i="3"/>
  <c r="I7" i="3"/>
  <c r="H7" i="3"/>
  <c r="J9" i="2"/>
  <c r="E10" i="2" l="1"/>
  <c r="E11" i="2"/>
  <c r="D11" i="2"/>
  <c r="D10" i="2"/>
  <c r="L9" i="2"/>
  <c r="K9" i="2"/>
  <c r="I9" i="2"/>
  <c r="H9" i="2"/>
  <c r="E9" i="2"/>
  <c r="D9" i="2"/>
  <c r="E19" i="15" l="1"/>
  <c r="D19" i="15"/>
  <c r="H19" i="15" l="1"/>
  <c r="H23" i="15" s="1"/>
  <c r="F19" i="15"/>
  <c r="J19" i="15"/>
  <c r="J23" i="15" s="1"/>
  <c r="G19" i="15"/>
  <c r="G23" i="15" s="1"/>
  <c r="I19" i="15"/>
  <c r="I23" i="15" s="1"/>
  <c r="L14" i="7"/>
  <c r="K11" i="7"/>
  <c r="D15" i="7"/>
  <c r="E12" i="7"/>
  <c r="E11" i="7"/>
  <c r="E15" i="7"/>
  <c r="K14" i="7"/>
  <c r="E14" i="7"/>
  <c r="D14" i="7"/>
  <c r="D12" i="7"/>
  <c r="L11" i="7"/>
  <c r="J11" i="7"/>
  <c r="H11" i="7"/>
  <c r="D11" i="7"/>
  <c r="D9" i="7"/>
  <c r="D8" i="7"/>
  <c r="E9" i="7"/>
  <c r="L8" i="7"/>
  <c r="E8" i="7"/>
  <c r="I14" i="7" l="1"/>
  <c r="L17" i="7"/>
  <c r="D18" i="7"/>
  <c r="D17" i="7"/>
  <c r="E20" i="7"/>
  <c r="I17" i="7"/>
  <c r="K17" i="7"/>
  <c r="L23" i="7"/>
  <c r="E17" i="7"/>
  <c r="H17" i="7"/>
  <c r="J17" i="7"/>
  <c r="H14" i="7"/>
  <c r="J14" i="7"/>
  <c r="I11" i="7"/>
  <c r="I8" i="7"/>
  <c r="K8" i="7"/>
  <c r="H8" i="7"/>
  <c r="J8" i="7"/>
  <c r="M33" i="16"/>
  <c r="M48" i="16" s="1"/>
  <c r="L33" i="16"/>
  <c r="L48" i="16" s="1"/>
  <c r="K33" i="16"/>
  <c r="K48" i="16" s="1"/>
  <c r="J33" i="16"/>
  <c r="J48" i="16" s="1"/>
  <c r="I33" i="16"/>
  <c r="I48" i="16" s="1"/>
  <c r="H33" i="16"/>
  <c r="K34" i="14"/>
  <c r="J34" i="14"/>
  <c r="I34" i="14"/>
  <c r="H34" i="14"/>
  <c r="H21" i="12"/>
  <c r="L24" i="11"/>
  <c r="J23" i="7" l="1"/>
  <c r="J26" i="7"/>
  <c r="I23" i="7"/>
  <c r="H23" i="7"/>
  <c r="K23" i="7"/>
  <c r="E18" i="7"/>
  <c r="D23" i="7"/>
  <c r="D20" i="7"/>
  <c r="E23" i="7"/>
  <c r="L26" i="7"/>
  <c r="H26" i="7"/>
  <c r="K26" i="7"/>
  <c r="D21" i="7"/>
  <c r="L20" i="7"/>
  <c r="J20" i="7"/>
  <c r="H20" i="7"/>
  <c r="K20" i="7"/>
  <c r="I20" i="7"/>
  <c r="I24" i="11"/>
  <c r="K24" i="11"/>
  <c r="M24" i="11"/>
  <c r="H24" i="11"/>
  <c r="J24" i="11"/>
  <c r="H20" i="10"/>
  <c r="H23" i="10" s="1"/>
  <c r="D21" i="10"/>
  <c r="E20" i="10"/>
  <c r="E18" i="10"/>
  <c r="E17" i="10"/>
  <c r="E21" i="10"/>
  <c r="M20" i="10"/>
  <c r="M23" i="10" s="1"/>
  <c r="L20" i="10"/>
  <c r="L23" i="10" s="1"/>
  <c r="K20" i="10"/>
  <c r="K23" i="10" s="1"/>
  <c r="J20" i="10"/>
  <c r="J23" i="10" s="1"/>
  <c r="I20" i="10"/>
  <c r="I23" i="10" s="1"/>
  <c r="D20" i="10"/>
  <c r="M17" i="10"/>
  <c r="L17" i="10"/>
  <c r="K17" i="10"/>
  <c r="J17" i="10"/>
  <c r="I17" i="10"/>
  <c r="H17" i="10"/>
  <c r="D17" i="10"/>
  <c r="M14" i="10"/>
  <c r="L14" i="10"/>
  <c r="K14" i="10"/>
  <c r="J14" i="10"/>
  <c r="I14" i="10"/>
  <c r="H14" i="10"/>
  <c r="M11" i="10"/>
  <c r="L11" i="10"/>
  <c r="K11" i="10"/>
  <c r="J11" i="10"/>
  <c r="I11" i="10"/>
  <c r="H11" i="10"/>
  <c r="I26" i="7" l="1"/>
  <c r="J29" i="7"/>
  <c r="E21" i="7"/>
  <c r="D24" i="7"/>
  <c r="E24" i="7"/>
  <c r="D26" i="7"/>
  <c r="E26" i="7"/>
  <c r="L29" i="7"/>
  <c r="H29" i="7"/>
  <c r="K29" i="7"/>
  <c r="D18" i="10"/>
  <c r="I29" i="7" l="1"/>
  <c r="K35" i="7"/>
  <c r="L35" i="7"/>
  <c r="I35" i="7"/>
  <c r="D27" i="7"/>
  <c r="E27" i="7"/>
  <c r="E29" i="7"/>
  <c r="D29" i="7"/>
  <c r="J32" i="7"/>
  <c r="K32" i="7"/>
  <c r="E9" i="17"/>
  <c r="K9" i="17" s="1"/>
  <c r="D9" i="17"/>
  <c r="G9" i="17" s="1"/>
  <c r="M18" i="16"/>
  <c r="L18" i="16"/>
  <c r="K18" i="16"/>
  <c r="J18" i="16"/>
  <c r="I18" i="16"/>
  <c r="H18" i="16"/>
  <c r="E18" i="16"/>
  <c r="D18" i="16"/>
  <c r="H19" i="14"/>
  <c r="E19" i="14"/>
  <c r="D19" i="14"/>
  <c r="H12" i="12"/>
  <c r="H42" i="12" s="1"/>
  <c r="E12" i="12"/>
  <c r="D12" i="12"/>
  <c r="E15" i="11"/>
  <c r="D15" i="11"/>
  <c r="E14" i="9"/>
  <c r="D14" i="9"/>
  <c r="F9" i="17" l="1"/>
  <c r="H9" i="17"/>
  <c r="M15" i="11"/>
  <c r="N15" i="11"/>
  <c r="N45" i="11" s="1"/>
  <c r="I32" i="7"/>
  <c r="H32" i="7"/>
  <c r="L32" i="7"/>
  <c r="H35" i="7"/>
  <c r="J35" i="7"/>
  <c r="L38" i="7"/>
  <c r="K38" i="7"/>
  <c r="H38" i="7"/>
  <c r="I38" i="7"/>
  <c r="J38" i="7"/>
  <c r="D30" i="7"/>
  <c r="E30" i="7"/>
  <c r="D32" i="7"/>
  <c r="E32" i="7"/>
  <c r="H15" i="11"/>
  <c r="L15" i="11"/>
  <c r="J15" i="11"/>
  <c r="J9" i="17"/>
  <c r="I9" i="17"/>
  <c r="I15" i="11"/>
  <c r="K15" i="11"/>
  <c r="L41" i="7" l="1"/>
  <c r="H41" i="7"/>
  <c r="K41" i="7"/>
  <c r="J41" i="7"/>
  <c r="I41" i="7"/>
  <c r="E33" i="7"/>
  <c r="D33" i="7"/>
  <c r="D35" i="7"/>
  <c r="E35" i="7"/>
  <c r="E12" i="10"/>
  <c r="D12" i="10"/>
  <c r="L44" i="7" l="1"/>
  <c r="H44" i="7"/>
  <c r="I44" i="7"/>
  <c r="J44" i="7"/>
  <c r="K44" i="7"/>
  <c r="E36" i="7"/>
  <c r="D36" i="7"/>
  <c r="D38" i="7"/>
  <c r="E38" i="7"/>
  <c r="E15" i="10"/>
  <c r="D15" i="10"/>
  <c r="E11" i="10"/>
  <c r="D11" i="10"/>
  <c r="D39" i="7" l="1"/>
  <c r="E39" i="7"/>
  <c r="E41" i="7"/>
  <c r="D41" i="7"/>
  <c r="E14" i="10"/>
  <c r="D14" i="10"/>
  <c r="D42" i="7" l="1"/>
  <c r="E42" i="7"/>
  <c r="D44" i="7"/>
  <c r="E44" i="7"/>
  <c r="D45" i="7" l="1"/>
  <c r="E45" i="7"/>
  <c r="M15" i="16" l="1"/>
  <c r="L15" i="16"/>
  <c r="K15" i="16"/>
  <c r="J15" i="16"/>
  <c r="I15" i="16"/>
  <c r="H15" i="16"/>
  <c r="E15" i="16"/>
  <c r="D15" i="16"/>
  <c r="H16" i="14"/>
  <c r="E16" i="14"/>
  <c r="D16" i="14"/>
  <c r="H9" i="12"/>
  <c r="E9" i="12"/>
  <c r="D9" i="12"/>
  <c r="M42" i="11"/>
  <c r="E12" i="11"/>
  <c r="H12" i="11" s="1"/>
  <c r="D12" i="11"/>
  <c r="E11" i="9"/>
  <c r="D11" i="9"/>
  <c r="I12" i="11"/>
  <c r="E35" i="17"/>
  <c r="H35" i="17" s="1"/>
  <c r="H37" i="17" s="1"/>
  <c r="G35" i="17"/>
  <c r="G37" i="17" s="1"/>
  <c r="E15" i="17"/>
  <c r="H15" i="17" s="1"/>
  <c r="G15" i="17"/>
  <c r="J15" i="17"/>
  <c r="M42" i="16"/>
  <c r="L42" i="16"/>
  <c r="K42" i="16"/>
  <c r="J42" i="16"/>
  <c r="I42" i="16"/>
  <c r="H42" i="16"/>
  <c r="E21" i="15"/>
  <c r="H21" i="15" s="1"/>
  <c r="D21" i="15"/>
  <c r="K43" i="14"/>
  <c r="J43" i="14"/>
  <c r="I43" i="14"/>
  <c r="H43" i="14"/>
  <c r="H39" i="12"/>
  <c r="I37" i="2"/>
  <c r="H37" i="2"/>
  <c r="H42" i="11"/>
  <c r="F21" i="15"/>
  <c r="I35" i="17"/>
  <c r="I37" i="17" s="1"/>
  <c r="K35" i="17" l="1"/>
  <c r="K37" i="17" s="1"/>
  <c r="K12" i="11"/>
  <c r="M12" i="11"/>
  <c r="J35" i="17"/>
  <c r="J37" i="17" s="1"/>
  <c r="G21" i="15"/>
  <c r="J21" i="15"/>
  <c r="J12" i="11"/>
  <c r="N12" i="11"/>
  <c r="L12" i="11"/>
  <c r="F15" i="17"/>
  <c r="K15" i="17"/>
  <c r="I15" i="17"/>
  <c r="F35" i="17"/>
  <c r="I21" i="15"/>
  <c r="I42" i="11"/>
  <c r="J42" i="11"/>
</calcChain>
</file>

<file path=xl/comments1.xml><?xml version="1.0" encoding="utf-8"?>
<comments xmlns="http://schemas.openxmlformats.org/spreadsheetml/2006/main">
  <authors>
    <author>Nguyen Hoan My</author>
  </authors>
  <commentList>
    <comment ref="A9" authorId="0" guid="{7D6F43B7-8E4A-4052-9779-14076806A0C1}" shapeId="0">
      <text>
        <r>
          <rPr>
            <b/>
            <sz val="9"/>
            <color indexed="81"/>
            <rFont val="Tahoma"/>
            <family val="2"/>
          </rPr>
          <t>Nguyen Hoan My:</t>
        </r>
        <r>
          <rPr>
            <sz val="9"/>
            <color indexed="81"/>
            <rFont val="Tahoma"/>
            <family val="2"/>
          </rPr>
          <t xml:space="preserve">
89
</t>
        </r>
      </text>
    </comment>
  </commentList>
</comments>
</file>

<file path=xl/comments2.xml><?xml version="1.0" encoding="utf-8"?>
<comments xmlns="http://schemas.openxmlformats.org/spreadsheetml/2006/main">
  <authors>
    <author>Nguyen Hoan My</author>
  </authors>
  <commentList>
    <comment ref="A7" authorId="0" guid="{944CE556-D8FB-45C3-89A0-493B4B37EBB6}" shapeId="0">
      <text>
        <r>
          <rPr>
            <b/>
            <sz val="9"/>
            <color indexed="81"/>
            <rFont val="Tahoma"/>
            <family val="2"/>
          </rPr>
          <t>Nguyen Hoan My:</t>
        </r>
        <r>
          <rPr>
            <sz val="9"/>
            <color indexed="81"/>
            <rFont val="Tahoma"/>
            <family val="2"/>
          </rPr>
          <t xml:space="preserve">
89
</t>
        </r>
      </text>
    </comment>
  </commentList>
</comments>
</file>

<file path=xl/comments3.xml><?xml version="1.0" encoding="utf-8"?>
<comments xmlns="http://schemas.openxmlformats.org/spreadsheetml/2006/main">
  <authors>
    <author>Doan Thi Hai Thuyen</author>
  </authors>
  <commentList>
    <comment ref="F14" authorId="0" guid="{EF32DA7B-AE5E-4EF7-90B4-85BE2AA00D31}" shapeId="0">
      <text>
        <r>
          <rPr>
            <b/>
            <sz val="9"/>
            <color indexed="81"/>
            <rFont val="Tahoma"/>
            <charset val="1"/>
          </rPr>
          <t>Doan Thi Hai Thuyen:</t>
        </r>
        <r>
          <rPr>
            <sz val="9"/>
            <color indexed="81"/>
            <rFont val="Tahoma"/>
            <charset val="1"/>
          </rPr>
          <t xml:space="preserve">
MYTPP/SGSIN: HAMMONIA FRANCIA 645S
</t>
        </r>
      </text>
    </comment>
  </commentList>
</comments>
</file>

<file path=xl/comments4.xml><?xml version="1.0" encoding="utf-8"?>
<comments xmlns="http://schemas.openxmlformats.org/spreadsheetml/2006/main">
  <authors>
    <author>Nguyen Bich Thuy</author>
  </authors>
  <commentList>
    <comment ref="A11" authorId="0" guid="{7992A5EC-638C-4030-B6E0-8ADE179FFB6E}" shapeId="0">
      <text>
        <r>
          <rPr>
            <sz val="9"/>
            <color indexed="81"/>
            <rFont val="Tahoma"/>
            <family val="2"/>
          </rPr>
          <t xml:space="preserve">30
</t>
        </r>
      </text>
    </comment>
  </commentList>
</comments>
</file>

<file path=xl/sharedStrings.xml><?xml version="1.0" encoding="utf-8"?>
<sst xmlns="http://schemas.openxmlformats.org/spreadsheetml/2006/main" count="1399" uniqueCount="556">
  <si>
    <t>http://www.hamburgsud-line.com</t>
  </si>
  <si>
    <t>SERVICE</t>
  </si>
  <si>
    <t>MAIN PORTS</t>
  </si>
  <si>
    <t>ASPA 1</t>
  </si>
  <si>
    <t>MEXICO: Manzanillo (TIMSA), Lazaro Cardenas, Mexico City…</t>
  </si>
  <si>
    <t>CHILE: Iquique, Puerto Angamos, Antofagasta, Valparaiso, Arica, San Antonio…</t>
  </si>
  <si>
    <t>PERU: Callao, Arica Muelle 7, Paita…</t>
  </si>
  <si>
    <t>ASPA 2</t>
  </si>
  <si>
    <t>MEXICO: Manzanillo (SSA MEXICO HOLDINGS), Mexico City…</t>
  </si>
  <si>
    <t>PANAMA: Balboa, PSA, Colon Free Zone, Panama City…</t>
  </si>
  <si>
    <t>COLOMBIA: Buenaventura.</t>
  </si>
  <si>
    <t>ECUADOR: Guayaquil.</t>
  </si>
  <si>
    <t>GUATEMALA: Guatemala City.</t>
  </si>
  <si>
    <t>CHILE: San Vicente</t>
  </si>
  <si>
    <t>ASPA3</t>
  </si>
  <si>
    <t>ENSENADA</t>
  </si>
  <si>
    <t>BALBOA</t>
  </si>
  <si>
    <t>ASCA</t>
  </si>
  <si>
    <t>CARIBBEAN : VERACRUZ, ALTAMIRA, PROGRESO, SAN JUAN, LA GUAIRA</t>
  </si>
  <si>
    <t>ANZL</t>
  </si>
  <si>
    <t>AUSTRALIA: Brisbane.</t>
  </si>
  <si>
    <t>NEW ZEALAND: Auckland, Lyttelton, Napier, Tauranga, New Plymouth</t>
  </si>
  <si>
    <t>FRENCE POLYNESIA: Papeete</t>
  </si>
  <si>
    <t>AAUS NL</t>
  </si>
  <si>
    <t>AUSTRALIA : FREMANTLE, ADELAIDE, MELBOURNE, SYDNEY, BRISBANE</t>
  </si>
  <si>
    <t>ASIP</t>
  </si>
  <si>
    <t>INDIA: NHAVA SHEVA, PIPAVAV</t>
  </si>
  <si>
    <r>
      <t>Inland INDIA</t>
    </r>
    <r>
      <rPr>
        <sz val="10"/>
        <rFont val="Arial"/>
        <family val="2"/>
      </rPr>
      <t>: ICD LONI, ICD Tughlakabad, ICD Dadri, ICD Ludhiana…</t>
    </r>
  </si>
  <si>
    <t>ARAS</t>
  </si>
  <si>
    <t>JEBEL ALI</t>
  </si>
  <si>
    <t>ASIA 1</t>
  </si>
  <si>
    <t>BRAZIL: Sepetiba, Santos (LIBRA TERMINAIS SA), Itapoa, Itajai, Manaus, Salvador</t>
  </si>
  <si>
    <t>ESA</t>
  </si>
  <si>
    <t>BRAZIL: Santos, Paranagua, Rio Grande</t>
  </si>
  <si>
    <t>ASIA 2</t>
  </si>
  <si>
    <t>ARGENTINA: Buenos Aires.</t>
  </si>
  <si>
    <t>BRAZIL: Santos (EMBRAPORT), Paranagua, Rio Grande, Pecem, Suape, Vitoria…</t>
  </si>
  <si>
    <t>URUGUAY: Montevideo</t>
  </si>
  <si>
    <t>ASAF 1</t>
  </si>
  <si>
    <t>SOUTH AFRICA: Cape Town</t>
  </si>
  <si>
    <t>ASAF 2</t>
  </si>
  <si>
    <t>SOUTH AFRICA: Durban, Ngqura ( Port Elizabeth)</t>
  </si>
  <si>
    <t>NERA1</t>
  </si>
  <si>
    <t xml:space="preserve">EUROPEAN : Felixstowe, Rotterdam, Hamburg, Zeebrugge </t>
  </si>
  <si>
    <t>NERA2</t>
  </si>
  <si>
    <t>EUROPEAN :Rotterdam, Antwerp, Hamburg, Felixstowe</t>
  </si>
  <si>
    <t>SERA</t>
  </si>
  <si>
    <t>EUROPEAN :Port Said, La Spezia, Genoa, For-sur-mer, Valencia</t>
  </si>
  <si>
    <t>ECSA</t>
  </si>
  <si>
    <t>US EAST COAST :New york, Norfolk, Savannah</t>
  </si>
  <si>
    <t xml:space="preserve">AGENTS : BEN LINE AGENCIES (VIETNAM)   </t>
  </si>
  <si>
    <t>Person to contact:</t>
  </si>
  <si>
    <t>10th Floor, 08 Nguyen Hue Str., Dist. 1, Ho Chi Minh City</t>
  </si>
  <si>
    <t>Sales &amp; Marketing:</t>
  </si>
  <si>
    <t>MR. LINH 0903 943 889 ( EXT. 133)</t>
  </si>
  <si>
    <t>TEL : (84-8) 38256148</t>
  </si>
  <si>
    <t>MR. THINH 0903 900 187 (EXT. 158)</t>
  </si>
  <si>
    <t>FAX: (84-8) 38239097</t>
  </si>
  <si>
    <t>MS. YEN 0909 843 381 (EXT. 142)</t>
  </si>
  <si>
    <t>EMAIL : sgn.hsdg.mktg@benline.com.vn; sgn.hsdg.csd@benline.com.vn</t>
  </si>
  <si>
    <t xml:space="preserve">MR. VU 0902481678 ( EXT. 108 ) </t>
  </si>
  <si>
    <t>We also receive bookings via website at : www.benlineagencies.com</t>
  </si>
  <si>
    <t xml:space="preserve">MR. NGAN 0913343657 ( EXT. 159 ) </t>
  </si>
  <si>
    <t>Customer Service:</t>
  </si>
  <si>
    <t>MS. LOAN 0903 002 357 (EXT. 143)</t>
  </si>
  <si>
    <t>MS THUYEN ( EXT. 165)</t>
  </si>
  <si>
    <t>MS. MY (EXT. 187)</t>
  </si>
  <si>
    <t>MS THUY (EXT. 178)</t>
  </si>
  <si>
    <t xml:space="preserve">Documentation: </t>
  </si>
  <si>
    <t>MS. LAN (EXT. 137)</t>
  </si>
  <si>
    <t>MS. OANH (EXT. 174)</t>
  </si>
  <si>
    <t>MS. VIEN (EXT. 173)</t>
  </si>
  <si>
    <t>HO CHI MINH CITY TO SOUTH AMERICA WEST COAST (ASPA SLING 1)</t>
  </si>
  <si>
    <t>BACK TO INDEX</t>
  </si>
  <si>
    <t>FEEDER</t>
  </si>
  <si>
    <t>VOY.</t>
  </si>
  <si>
    <t xml:space="preserve">HCM/
VUNG TAU (FRI vsl)
</t>
  </si>
  <si>
    <t>HKG</t>
  </si>
  <si>
    <t>MOTHER VESSEL</t>
  </si>
  <si>
    <t>ETA HKG</t>
  </si>
  <si>
    <t>Manzanillo
(Mexico)</t>
  </si>
  <si>
    <t>Callao (Peru)</t>
  </si>
  <si>
    <t>Iquique (Chile)</t>
  </si>
  <si>
    <t>Puerto Angamos (former Mejillones, Chile)</t>
  </si>
  <si>
    <t>Valparaiso (Chile)</t>
  </si>
  <si>
    <t>MCC SINGAPORE</t>
  </si>
  <si>
    <t>CAPE FORBY</t>
  </si>
  <si>
    <t>MAERSK ABERDEEN</t>
  </si>
  <si>
    <t>CMA CGM MELISANDE</t>
  </si>
  <si>
    <t>SANTIAGO = VALPARAISO + 2 DAYS</t>
  </si>
  <si>
    <t>CLOSING TME :</t>
  </si>
  <si>
    <t xml:space="preserve">MON </t>
  </si>
  <si>
    <t xml:space="preserve">CAT LAI </t>
  </si>
  <si>
    <t>23:59 - SAT</t>
  </si>
  <si>
    <t>FRI</t>
  </si>
  <si>
    <t>ICD PHUOC LONG 3 / 
ICD TRANSIMEX</t>
  </si>
  <si>
    <t>24:00 -  WED</t>
  </si>
  <si>
    <t>dry cargo</t>
  </si>
  <si>
    <t>SUN</t>
  </si>
  <si>
    <t>10:00 - SAT</t>
  </si>
  <si>
    <t>6:00 -  THU</t>
  </si>
  <si>
    <t>reefer cargo</t>
  </si>
  <si>
    <t>CMIT</t>
  </si>
  <si>
    <t>4:00 - FRI</t>
  </si>
  <si>
    <t>THE ABOVE SAILING SCHEDULE IS SUBJECT TO CHANGE WITH/WITHOUT PRIOR NOTICE</t>
  </si>
  <si>
    <r>
      <t>25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floor, Maritime Bank Tower, 180-192 Nguyễn Công Trứ street, </t>
    </r>
  </si>
  <si>
    <t>Nguyễn Thái Bình ward, District 1, HCM city, Vietnam</t>
  </si>
  <si>
    <t>MS. THUYEN ( EXT. 165)</t>
  </si>
  <si>
    <t>HO CHI MINH CITY TO SOUTH AMERICA WEST COAST (ASPA 2)</t>
  </si>
  <si>
    <t>HCM/
VUNG TAU (FRI vsl)</t>
  </si>
  <si>
    <t>Manzanillo 
( Mexico )</t>
  </si>
  <si>
    <t>Lazaro Cardenas (Mexico)</t>
  </si>
  <si>
    <t>Buenaventura (Colombia)</t>
  </si>
  <si>
    <t>SAN ANTONIO (Chile)</t>
  </si>
  <si>
    <t>CORONEL (Chile)</t>
  </si>
  <si>
    <t>LIRQUEN (Chile)</t>
  </si>
  <si>
    <t>Puerto Angamos (Chile)</t>
  </si>
  <si>
    <t>BLANK SAILING</t>
  </si>
  <si>
    <t>PUERTO QUETZAL = LAZARO CARDENAS + 5 DAYS</t>
  </si>
  <si>
    <t>SAN SALVADOR = ACAJUTLA + 2 DAYS</t>
  </si>
  <si>
    <t>PUERTO CALDERA = MANZANILLO + 4 days</t>
  </si>
  <si>
    <t>GUATEMALA CITY = PUERTO QUETZAL + 3 DAYS</t>
  </si>
  <si>
    <t>ACAJUTLA = MANZANILLO + 5 DAYS</t>
  </si>
  <si>
    <t>GUAYAQUIL = BUENAVENTURA + 5 days</t>
  </si>
  <si>
    <t>LIMA = CALLAO + 5 DAYS</t>
  </si>
  <si>
    <t>HO CHI MINH CITY TO ENSENADA (ASPA3)</t>
  </si>
  <si>
    <t xml:space="preserve">HCM 
</t>
  </si>
  <si>
    <t>PUSAN</t>
  </si>
  <si>
    <t>ETA BUSAN</t>
  </si>
  <si>
    <t>STARSHIP URSA</t>
  </si>
  <si>
    <t>STARSHIP LEO</t>
  </si>
  <si>
    <t>NEW SERVICE: HO CHI MINH CITY TO MEXICO / CARIBBEAN / NORTHERN BRAZIL (ASCA)</t>
  </si>
  <si>
    <t>MANAUS = CARTAGENA + 15 DAYS</t>
  </si>
  <si>
    <t>PROGRESO = CARTAGENA + 15 days</t>
  </si>
  <si>
    <t>MANZANILLO
(PAMIT)</t>
  </si>
  <si>
    <t>CARTAGENA</t>
  </si>
  <si>
    <t>KINGSTON</t>
  </si>
  <si>
    <t>CAUCEDO</t>
  </si>
  <si>
    <t>(STOP)</t>
  </si>
  <si>
    <t xml:space="preserve">  HO CHI MINH CITY TO AUSTRALIA  NEW ZEALAND (ANZL SERVICE)</t>
  </si>
  <si>
    <t>ETA HKG (FRI)</t>
  </si>
  <si>
    <t>BRISBANE</t>
  </si>
  <si>
    <t>AUCKLAND</t>
  </si>
  <si>
    <t>LYTTELTON</t>
  </si>
  <si>
    <t>NAPIER</t>
  </si>
  <si>
    <t>TAURANGA</t>
  </si>
  <si>
    <t>AGLAIA</t>
  </si>
  <si>
    <t>CAP CLEVELAND</t>
  </si>
  <si>
    <t>JPO TUCANA</t>
  </si>
  <si>
    <t>CAP CORAL</t>
  </si>
  <si>
    <t>PORT CHALMERS = AUCKLAND + 05 DAYS</t>
  </si>
  <si>
    <t>NEW PLYMOUTH = LYTTELTON + 04 DAYS</t>
  </si>
  <si>
    <t>NELSON = LYTTELTON + 03 DAYS</t>
  </si>
  <si>
    <t>WELLINGTON = NAPIER + 02 DAYS</t>
  </si>
  <si>
    <t>TIMARU = LYTTELTON + 04 DAYS</t>
  </si>
  <si>
    <t>PAPEETE = TAURANGA + 08 DAYS</t>
  </si>
  <si>
    <t>HO CHI MINH CITY TO AUSTRALIA (AUSE)</t>
  </si>
  <si>
    <t>HCM</t>
  </si>
  <si>
    <t>TPP</t>
  </si>
  <si>
    <t>ETA TTP</t>
  </si>
  <si>
    <t>FREMANTLE</t>
  </si>
  <si>
    <t>ADELAIDE</t>
  </si>
  <si>
    <t xml:space="preserve"> MELBOURNE</t>
  </si>
  <si>
    <t>SYDNEY</t>
  </si>
  <si>
    <t>MOL GENEROSITY</t>
  </si>
  <si>
    <t>E.R. KOBE</t>
  </si>
  <si>
    <t>WIDE CHARLIE</t>
  </si>
  <si>
    <t>MOL PRESTIGE</t>
  </si>
  <si>
    <t>SUVA = ADELAIDE + 7 DAYS</t>
  </si>
  <si>
    <t>LAUTOKA = SUVA + 2 DAYS</t>
  </si>
  <si>
    <t xml:space="preserve">CLOSING TIME </t>
  </si>
  <si>
    <t>MON</t>
  </si>
  <si>
    <t>CAT LAI</t>
  </si>
  <si>
    <t>WED</t>
  </si>
  <si>
    <t>14:00 - TUE</t>
  </si>
  <si>
    <t>We also accept cargo to United States of America East Coast (USEC): Philadelphia and Charleston (via AUMEL)</t>
  </si>
  <si>
    <t>HO CHI MINH CITY TO INDIA (ASIP)</t>
  </si>
  <si>
    <t>SIN</t>
  </si>
  <si>
    <t>ETA SIN</t>
  </si>
  <si>
    <t>NHAVA SHEVA</t>
  </si>
  <si>
    <t>PIPAVAV</t>
  </si>
  <si>
    <t>BIENDONG STAR</t>
  </si>
  <si>
    <t>OOCL SAN FRANCISCO</t>
  </si>
  <si>
    <t>THANA BHUM</t>
  </si>
  <si>
    <t>HAMMONIA ISTRIA</t>
  </si>
  <si>
    <t>KEA</t>
  </si>
  <si>
    <t>OOCL CHICAGO</t>
  </si>
  <si>
    <t>036W</t>
  </si>
  <si>
    <t>BS625S</t>
  </si>
  <si>
    <t>BS626S</t>
  </si>
  <si>
    <t>15:00 - SUN - CAT LAI</t>
  </si>
  <si>
    <t>19:00 - SAT - ICD TRANSIMEX</t>
  </si>
  <si>
    <t>10:00 - THU - CAT LAI</t>
  </si>
  <si>
    <t>HO CHI MINH CITY TO MIDDLE EAST</t>
  </si>
  <si>
    <t xml:space="preserve">HCM
</t>
  </si>
  <si>
    <t>PKG</t>
  </si>
  <si>
    <t xml:space="preserve">ETA PKG 
</t>
  </si>
  <si>
    <t>HANSA HOMBURG</t>
  </si>
  <si>
    <t>CMA CGM PEGASUS</t>
  </si>
  <si>
    <t>CSCL SATURN</t>
  </si>
  <si>
    <t>CSCL NEPTUNE</t>
  </si>
  <si>
    <t>ALULA</t>
  </si>
  <si>
    <t>TAYMA</t>
  </si>
  <si>
    <t>AIN SNAN</t>
  </si>
  <si>
    <t>143S</t>
  </si>
  <si>
    <t>065W</t>
  </si>
  <si>
    <t>06:00- SUN - CAT LAI</t>
  </si>
  <si>
    <t>HO CHI MINH CITY TO SOUTH AMERICA (ESA)</t>
  </si>
  <si>
    <t>ITAPOA = SANTOS + 10 DAYS</t>
  </si>
  <si>
    <t xml:space="preserve">ETA SIN
</t>
  </si>
  <si>
    <t>Santos
(Santos Brasil SA)</t>
  </si>
  <si>
    <t>Paranagua</t>
  </si>
  <si>
    <t>Navegantes</t>
  </si>
  <si>
    <t>Montevideo</t>
  </si>
  <si>
    <t>Buenos Aires</t>
  </si>
  <si>
    <t>Rio Grande</t>
  </si>
  <si>
    <t>VALUE</t>
  </si>
  <si>
    <t>VALIANT</t>
  </si>
  <si>
    <t>TEMPANOS</t>
  </si>
  <si>
    <t>015W</t>
  </si>
  <si>
    <t>24:00 - SAT - CAT LAI</t>
  </si>
  <si>
    <t>HO CHI MINH CITY TO SOUTH AMERICA (ASIA 2)</t>
  </si>
  <si>
    <t>VITORIA = SANTOS+ 11 DAYS</t>
  </si>
  <si>
    <t>PECEM = SEPETIBA + 07 DAYS</t>
  </si>
  <si>
    <t>VILA DO CONDE= SEPETIBA + 10 DAYS</t>
  </si>
  <si>
    <t>ASUNCION = MONTEVIDEO + 07 DAYS</t>
  </si>
  <si>
    <r>
      <t xml:space="preserve">MANAUS = </t>
    </r>
    <r>
      <rPr>
        <b/>
        <i/>
        <sz val="10"/>
        <color rgb="FF0000FF"/>
        <rFont val="Arial"/>
        <family val="2"/>
      </rPr>
      <t>SEPETIBA</t>
    </r>
    <r>
      <rPr>
        <b/>
        <i/>
        <sz val="10"/>
        <color indexed="12"/>
        <rFont val="Arial"/>
        <family val="2"/>
      </rPr>
      <t>+ 15 DAYS</t>
    </r>
  </si>
  <si>
    <t>SUAPE = SANTOS+ 07 DAYS</t>
  </si>
  <si>
    <r>
      <t xml:space="preserve">ITAPOA = SANTOS + 10 DAYS </t>
    </r>
    <r>
      <rPr>
        <b/>
        <i/>
        <sz val="10"/>
        <color rgb="FFFF0000"/>
        <rFont val="Arial"/>
        <family val="2"/>
      </rPr>
      <t>(from SSOU 624W)</t>
    </r>
  </si>
  <si>
    <t>SALVADOR = SANTOS + 08 DAYS</t>
  </si>
  <si>
    <t xml:space="preserve">RIO DE JANEIRO = SANTOS + 05 DAYS </t>
  </si>
  <si>
    <t xml:space="preserve">ETA PKG
</t>
  </si>
  <si>
    <t>Sepetiba
(Itaguai)</t>
  </si>
  <si>
    <t>Santos
(Embraport left bank)</t>
  </si>
  <si>
    <t>OMIT</t>
  </si>
  <si>
    <t>TBA</t>
  </si>
  <si>
    <t>(UASC)</t>
  </si>
  <si>
    <t>06:00 - MON - CAT LAI</t>
  </si>
  <si>
    <t>(MCC)</t>
  </si>
  <si>
    <t>HO CHI MINH CITY TO SOUTH AFRICA (ASAF 1)</t>
  </si>
  <si>
    <t>ETA PKG</t>
  </si>
  <si>
    <t>CAPE TOWN</t>
  </si>
  <si>
    <t>EVER DECENT</t>
  </si>
  <si>
    <t>JOGELA</t>
  </si>
  <si>
    <t>MOL PROSPERITY</t>
  </si>
  <si>
    <t>KOTA LEGIT</t>
  </si>
  <si>
    <t>BILBOA BRIDGE</t>
  </si>
  <si>
    <t>131W</t>
  </si>
  <si>
    <t>EVER DELUXE</t>
  </si>
  <si>
    <t>BERLIN BRIDGE</t>
  </si>
  <si>
    <t>12:00 - SUN - CAT LAI</t>
  </si>
  <si>
    <t>HO CHI MINH CITY TO SOUTH AFRICA (ASAF 2)</t>
  </si>
  <si>
    <t>NAVEGANTES = DURBAN+ 25 DAYS</t>
  </si>
  <si>
    <t>SANTOS = DURBAN+ 28 DAYS</t>
  </si>
  <si>
    <t>PARANAGUA = DURBAN+ 26 DAYS</t>
  </si>
  <si>
    <t>RIO DE JANEIRO= DURBAN+ 29 DAYS</t>
  </si>
  <si>
    <t>ETA TPP</t>
  </si>
  <si>
    <t>DURBAN</t>
  </si>
  <si>
    <t>PORT OF NGQURA</t>
  </si>
  <si>
    <t>MAERSK SERANGOON</t>
  </si>
  <si>
    <t>HAMBURG</t>
  </si>
  <si>
    <t>15:00 - TUE</t>
  </si>
  <si>
    <t>HO CHI MINH CITY TO EUROPEAN (NERA 1)</t>
  </si>
  <si>
    <t>** We aslo accept cargo to below ports:</t>
  </si>
  <si>
    <t xml:space="preserve">- Via Hamburg (feeder): Aarhus, Copenhagen, Fridericia, Klaipeda, Tallinn, Oulu, Rauma, Riga, Oslo, Gdynia/Gdansk, </t>
  </si>
  <si>
    <t xml:space="preserve">                                    St.Petersburg, Gavie, Gothenbur, Helsingborg, Stockholm</t>
  </si>
  <si>
    <t>- Via Rotterdam (feeder): Helsinki, Kotka, Belfast, Cork, Dublin, Leixoes, Lisbon, Bilbao, Gijon, Vigo, Grangemouth (SCT)</t>
  </si>
  <si>
    <t xml:space="preserve">ETA PKG </t>
  </si>
  <si>
    <t>SUEZ CANAL</t>
  </si>
  <si>
    <t>FELIXSTOWE</t>
  </si>
  <si>
    <t>ROTTERDAM</t>
  </si>
  <si>
    <t>017W</t>
  </si>
  <si>
    <t>DIRECT CALL SERVICE FROM HO CHI MINH CITY TO EUROPEAN (NERA 2)</t>
  </si>
  <si>
    <t>VUNG TAU</t>
  </si>
  <si>
    <t xml:space="preserve">PKG
</t>
  </si>
  <si>
    <t>LE HARVE</t>
  </si>
  <si>
    <t>ANTWERP</t>
  </si>
  <si>
    <t>109W</t>
  </si>
  <si>
    <t>ENS SUBMISSION</t>
  </si>
  <si>
    <t>22:00 -  TUE</t>
  </si>
  <si>
    <t>17:00 - WED</t>
  </si>
  <si>
    <t>HO CHI MINH CITY TO EUROPEAN (SERA)</t>
  </si>
  <si>
    <t>EVYAP, TR= EGPSD + 6 days (feeder)</t>
  </si>
  <si>
    <t>MERSIN, TR= EGPSD + 10 days (feeder)</t>
  </si>
  <si>
    <t>HAYDARPASA, TR= EGPSD + 7 days (feeder)</t>
  </si>
  <si>
    <t>IZMIR, TR= EGPSD + 10 days (feeder)</t>
  </si>
  <si>
    <t>MARDAS, TR= EGPSD + 7 days (feeder)</t>
  </si>
  <si>
    <t>GEBZE, TR= EGPSD + 10 days (feeder)</t>
  </si>
  <si>
    <t>GEMLIK, TR= EGPSD + 8 days (feeder)</t>
  </si>
  <si>
    <t>PORT SAID
(EAST)</t>
  </si>
  <si>
    <t>LA SPEZIA</t>
  </si>
  <si>
    <t>GENOA</t>
  </si>
  <si>
    <t>FOS-SUR-MER</t>
  </si>
  <si>
    <t>VALENCIA</t>
  </si>
  <si>
    <t>AL JASRAH</t>
  </si>
  <si>
    <t>AL RIFFA</t>
  </si>
  <si>
    <t>MALIK AL ASHTAR</t>
  </si>
  <si>
    <t>HO CHI MINH CITY TO US EAST COAST  (ECAS)</t>
  </si>
  <si>
    <t>VESSEL</t>
  </si>
  <si>
    <t>VOYAGE</t>
  </si>
  <si>
    <t>ETD 
VUNG TAU</t>
  </si>
  <si>
    <t>HALIFAX</t>
  </si>
  <si>
    <t>NEW YORK
(PNCT)</t>
  </si>
  <si>
    <t>NORFOLK
(INTERNATIONAL TERMINAL)</t>
  </si>
  <si>
    <t>SAVANNAH
(GARDEN CITY MARINE) TERMINAL)</t>
  </si>
  <si>
    <t xml:space="preserve">CHARLESTON
</t>
  </si>
  <si>
    <t>202W</t>
  </si>
  <si>
    <t>SI CUT OFF: 12H NOON - FRI</t>
  </si>
  <si>
    <t>8:00 -  TUE</t>
  </si>
  <si>
    <t>6:00 - WED</t>
  </si>
  <si>
    <t>144S</t>
  </si>
  <si>
    <t>VERACRUZ = CARTAGENA + 14 DAYS</t>
  </si>
  <si>
    <t>ALTAMIRA = CARTAGENA + 16 DAYS</t>
  </si>
  <si>
    <t>SAN JUAN=CARTAGENA + 13 DAYS</t>
  </si>
  <si>
    <t>LA GUAIRA = CARTAGENA + 18 DAYS</t>
  </si>
  <si>
    <t xml:space="preserve">- SI CUT OFF: 03:00 PM – MON </t>
  </si>
  <si>
    <t xml:space="preserve">- SI AMENDMENT DEADLINE: 03:00 PM – TUE </t>
  </si>
  <si>
    <t>104S</t>
  </si>
  <si>
    <t>105S</t>
  </si>
  <si>
    <t>106S</t>
  </si>
  <si>
    <t>107S</t>
  </si>
  <si>
    <t>IRENES WARWICK</t>
  </si>
  <si>
    <t>CMA CGM TANCREDI</t>
  </si>
  <si>
    <t>LINDAVIA</t>
  </si>
  <si>
    <t>145S</t>
  </si>
  <si>
    <t>652W</t>
  </si>
  <si>
    <t>614W</t>
  </si>
  <si>
    <t>161W</t>
  </si>
  <si>
    <t>CCNI ANDES</t>
  </si>
  <si>
    <t>004W</t>
  </si>
  <si>
    <t>016W</t>
  </si>
  <si>
    <t>132W</t>
  </si>
  <si>
    <t>204W</t>
  </si>
  <si>
    <t>LDN GW</t>
  </si>
  <si>
    <t>AISOPOS</t>
  </si>
  <si>
    <t>006W</t>
  </si>
  <si>
    <t>157W</t>
  </si>
  <si>
    <t xml:space="preserve">VAN LY </t>
  </si>
  <si>
    <t>VL636S</t>
  </si>
  <si>
    <t>CMA CGM MEKONG</t>
  </si>
  <si>
    <t>167W</t>
  </si>
  <si>
    <t>NORTHERN JUVENILE</t>
  </si>
  <si>
    <t>701W</t>
  </si>
  <si>
    <t>IAN H</t>
  </si>
  <si>
    <t>E.R. FRANCE</t>
  </si>
  <si>
    <t>MSC EUGENIA</t>
  </si>
  <si>
    <t>643S</t>
  </si>
  <si>
    <t>644S</t>
  </si>
  <si>
    <t>645S</t>
  </si>
  <si>
    <t>646S</t>
  </si>
  <si>
    <t>647S</t>
  </si>
  <si>
    <t>648S</t>
  </si>
  <si>
    <t>649S</t>
  </si>
  <si>
    <t>650S</t>
  </si>
  <si>
    <t>651S</t>
  </si>
  <si>
    <t>652S</t>
  </si>
  <si>
    <t>701S</t>
  </si>
  <si>
    <t>702S</t>
  </si>
  <si>
    <t>703S</t>
  </si>
  <si>
    <t>E.R. AMSTERDAM</t>
  </si>
  <si>
    <t>WIELAND</t>
  </si>
  <si>
    <t>AL DHAIL</t>
  </si>
  <si>
    <t>AL NASRIYAH</t>
  </si>
  <si>
    <t>653W</t>
  </si>
  <si>
    <t>055W</t>
  </si>
  <si>
    <t>019W</t>
  </si>
  <si>
    <t>AL NEFUD</t>
  </si>
  <si>
    <t>TIHAMA</t>
  </si>
  <si>
    <t>UASC ZAMZAM</t>
  </si>
  <si>
    <t>217E</t>
  </si>
  <si>
    <t>CAPE FAWLEY</t>
  </si>
  <si>
    <t>150TVN</t>
  </si>
  <si>
    <t>701E</t>
  </si>
  <si>
    <t>SANTA URSULA</t>
  </si>
  <si>
    <t>702E</t>
  </si>
  <si>
    <t>039S</t>
  </si>
  <si>
    <t>MS HAWK</t>
  </si>
  <si>
    <t>20:00 -  MON</t>
  </si>
  <si>
    <t>146S</t>
  </si>
  <si>
    <t>147S</t>
  </si>
  <si>
    <t>702W</t>
  </si>
  <si>
    <t>125W</t>
  </si>
  <si>
    <t>LINAH</t>
  </si>
  <si>
    <t>029W</t>
  </si>
  <si>
    <t>206W</t>
  </si>
  <si>
    <t>UASC UMM QASR</t>
  </si>
  <si>
    <t>208W</t>
  </si>
  <si>
    <t>CMA CGM TITUS</t>
  </si>
  <si>
    <t>210W</t>
  </si>
  <si>
    <t>212W</t>
  </si>
  <si>
    <t>CSCL PACIFIC OCEAN</t>
  </si>
  <si>
    <t>AL MURAYKH</t>
  </si>
  <si>
    <t>CSCL ARCTIC OCEAN</t>
  </si>
  <si>
    <t>MAX KUDO</t>
  </si>
  <si>
    <t>MSC CAPELLA</t>
  </si>
  <si>
    <t>OOCL AMERICA</t>
  </si>
  <si>
    <t>CAP ARNAUTI</t>
  </si>
  <si>
    <t>037W</t>
  </si>
  <si>
    <t>120W</t>
  </si>
  <si>
    <t>026W</t>
  </si>
  <si>
    <t>011W</t>
  </si>
  <si>
    <t>082W</t>
  </si>
  <si>
    <t>CMA CGM FIGARO</t>
  </si>
  <si>
    <t>219E</t>
  </si>
  <si>
    <t>CSCL AMERICA</t>
  </si>
  <si>
    <t>221E</t>
  </si>
  <si>
    <t xml:space="preserve">MAERSK ATLANTIC </t>
  </si>
  <si>
    <t>17001N</t>
  </si>
  <si>
    <t>CAP SAN TAINARO</t>
  </si>
  <si>
    <t>703E</t>
  </si>
  <si>
    <t>MSC BERYL</t>
  </si>
  <si>
    <t>CMA CGM COLUMBIA</t>
  </si>
  <si>
    <t>173E</t>
  </si>
  <si>
    <t>COSCO MALAYSIA</t>
  </si>
  <si>
    <t>175E</t>
  </si>
  <si>
    <r>
      <t xml:space="preserve">CMA CGM LA SCALA </t>
    </r>
    <r>
      <rPr>
        <sz val="10"/>
        <color rgb="FFFF0000"/>
        <rFont val="Arial"/>
        <family val="2"/>
      </rPr>
      <t>(FULL)</t>
    </r>
  </si>
  <si>
    <t>148S</t>
  </si>
  <si>
    <t>UMM SALAL</t>
  </si>
  <si>
    <t>704W</t>
  </si>
  <si>
    <t>067W</t>
  </si>
  <si>
    <t>706W</t>
  </si>
  <si>
    <t>150S</t>
  </si>
  <si>
    <t>105W</t>
  </si>
  <si>
    <t>133W</t>
  </si>
  <si>
    <t>AL MURABBA</t>
  </si>
  <si>
    <t>705W</t>
  </si>
  <si>
    <t>151S</t>
  </si>
  <si>
    <t>214W</t>
  </si>
  <si>
    <t>216W</t>
  </si>
  <si>
    <t>LLOYD PARSIFAL</t>
  </si>
  <si>
    <t>CMA CGM LA SCALA</t>
  </si>
  <si>
    <t>218W</t>
  </si>
  <si>
    <t>220W</t>
  </si>
  <si>
    <t>HYUNDAI EARTH</t>
  </si>
  <si>
    <t>MAERSK KAMPALA</t>
  </si>
  <si>
    <t>MAERSK KLAIPEDA</t>
  </si>
  <si>
    <t>MAERSK ELGIN</t>
  </si>
  <si>
    <t>SPIRIT OF CAPE TOWN</t>
  </si>
  <si>
    <t>005W</t>
  </si>
  <si>
    <t xml:space="preserve">CSCL STAR </t>
  </si>
  <si>
    <t>FRISIA LAHN</t>
  </si>
  <si>
    <t>16017N</t>
  </si>
  <si>
    <t>MSC RAPALLO</t>
  </si>
  <si>
    <t>CMA CGM DALILA</t>
  </si>
  <si>
    <t>223E</t>
  </si>
  <si>
    <t>CSCL AFRICA</t>
  </si>
  <si>
    <t>225E</t>
  </si>
  <si>
    <t>SANTA CLARA</t>
  </si>
  <si>
    <t>704E</t>
  </si>
  <si>
    <t>SANTA ISABEL</t>
  </si>
  <si>
    <t>705E</t>
  </si>
  <si>
    <t>SANTA CRUZ</t>
  </si>
  <si>
    <t>706E</t>
  </si>
  <si>
    <t>CMA CGM MISSISSIPPI</t>
  </si>
  <si>
    <t>157E</t>
  </si>
  <si>
    <t>MSC VEGA</t>
  </si>
  <si>
    <t>0067N</t>
  </si>
  <si>
    <t>COYHAIQUE</t>
  </si>
  <si>
    <t>CSAV TRANCURA</t>
  </si>
  <si>
    <t>CISNES</t>
  </si>
  <si>
    <t>CMA CGM RIO GRANDE</t>
  </si>
  <si>
    <t>177E</t>
  </si>
  <si>
    <t>CONTI EVEREST</t>
  </si>
  <si>
    <t>243E</t>
  </si>
  <si>
    <t>428S</t>
  </si>
  <si>
    <t>040S</t>
  </si>
  <si>
    <r>
      <t xml:space="preserve">MAX KUDO </t>
    </r>
    <r>
      <rPr>
        <sz val="10"/>
        <color rgb="FFFF0000"/>
        <rFont val="Arial"/>
        <family val="2"/>
      </rPr>
      <t>(delay)</t>
    </r>
  </si>
  <si>
    <r>
      <t xml:space="preserve">CSCL ASIA </t>
    </r>
    <r>
      <rPr>
        <sz val="10"/>
        <color rgb="FFFF0000"/>
        <rFont val="Arial"/>
        <family val="2"/>
      </rPr>
      <t>(delay)</t>
    </r>
  </si>
  <si>
    <t>020W</t>
  </si>
  <si>
    <t>BS701S</t>
  </si>
  <si>
    <t>VAN HUNG</t>
  </si>
  <si>
    <t>VH701S</t>
  </si>
  <si>
    <t>BS702S</t>
  </si>
  <si>
    <t>BS703S</t>
  </si>
  <si>
    <t>109S</t>
  </si>
  <si>
    <t>110S</t>
  </si>
  <si>
    <t>111S</t>
  </si>
  <si>
    <t>112S</t>
  </si>
  <si>
    <t>113S</t>
  </si>
  <si>
    <t>114S</t>
  </si>
  <si>
    <t>156TVN</t>
  </si>
  <si>
    <t>CAP SAN JUAN</t>
  </si>
  <si>
    <t>703W</t>
  </si>
  <si>
    <t>SAN VICENTE</t>
  </si>
  <si>
    <t>UASC TABUK</t>
  </si>
  <si>
    <t>AL ZUBARA</t>
  </si>
  <si>
    <t>MSC SAO PAULO</t>
  </si>
  <si>
    <t>MCC HA LONG</t>
  </si>
  <si>
    <t>152S</t>
  </si>
  <si>
    <t>153S</t>
  </si>
  <si>
    <t>CROATIA</t>
  </si>
  <si>
    <t>707W</t>
  </si>
  <si>
    <t>CAP SAN VINCENT</t>
  </si>
  <si>
    <t>708W</t>
  </si>
  <si>
    <t>CAP SAN LAZARO</t>
  </si>
  <si>
    <t>709W</t>
  </si>
  <si>
    <t>ABU DHABI</t>
  </si>
  <si>
    <t>616W</t>
  </si>
  <si>
    <t>171W</t>
  </si>
  <si>
    <t>144W</t>
  </si>
  <si>
    <t>COSCO HARMONY</t>
  </si>
  <si>
    <t>034W</t>
  </si>
  <si>
    <t>CMA CGM LAPEROUSE</t>
  </si>
  <si>
    <t>135W</t>
  </si>
  <si>
    <t>222W</t>
  </si>
  <si>
    <t>224W</t>
  </si>
  <si>
    <t>226W</t>
  </si>
  <si>
    <t>CMA CGM CENDRILLON</t>
  </si>
  <si>
    <t>228W</t>
  </si>
  <si>
    <r>
      <t xml:space="preserve">MAGNAVIA </t>
    </r>
    <r>
      <rPr>
        <sz val="10"/>
        <color rgb="FFFF0000"/>
        <rFont val="Arial"/>
        <family val="2"/>
      </rPr>
      <t>(delay)</t>
    </r>
  </si>
  <si>
    <t>CLEMENS SCHULTE</t>
  </si>
  <si>
    <t>OPEN</t>
  </si>
  <si>
    <r>
      <t xml:space="preserve">SALAHUDDIN </t>
    </r>
    <r>
      <rPr>
        <sz val="10"/>
        <color rgb="FFFF0000"/>
        <rFont val="Arial"/>
        <family val="2"/>
      </rPr>
      <t>(delay)</t>
    </r>
  </si>
  <si>
    <r>
      <t xml:space="preserve">CMA CGM FIGARO </t>
    </r>
    <r>
      <rPr>
        <sz val="10"/>
        <color rgb="FFFF0000"/>
        <rFont val="Arial"/>
        <family val="2"/>
      </rPr>
      <t>(delay)</t>
    </r>
  </si>
  <si>
    <r>
      <t xml:space="preserve">E.R. TEXAS </t>
    </r>
    <r>
      <rPr>
        <sz val="10"/>
        <color rgb="FFFF0000"/>
        <rFont val="Arial"/>
        <family val="2"/>
      </rPr>
      <t>(delay)</t>
    </r>
  </si>
  <si>
    <t>227E</t>
  </si>
  <si>
    <t>CMA CGM ALMAVIVA</t>
  </si>
  <si>
    <t>229E</t>
  </si>
  <si>
    <t xml:space="preserve">TYGRA </t>
  </si>
  <si>
    <t>162TVN</t>
  </si>
  <si>
    <t>SAN CLEMENTE</t>
  </si>
  <si>
    <t>707E</t>
  </si>
  <si>
    <t>TBN</t>
  </si>
  <si>
    <t>MSC TRIESTE</t>
  </si>
  <si>
    <t>MSC KATRINA</t>
  </si>
  <si>
    <t>0068N</t>
  </si>
  <si>
    <t>CORCOVADO</t>
  </si>
  <si>
    <t>CAUTIN</t>
  </si>
  <si>
    <t>SAN CHRISTOBAL</t>
  </si>
  <si>
    <t>NYK FUTAGO</t>
  </si>
  <si>
    <t>036S</t>
  </si>
  <si>
    <r>
      <t xml:space="preserve">SAJIR </t>
    </r>
    <r>
      <rPr>
        <sz val="10"/>
        <color rgb="FFFF0000"/>
        <rFont val="Arial"/>
        <family val="2"/>
      </rPr>
      <t>(delay)</t>
    </r>
  </si>
  <si>
    <t>CARL SCHULTE</t>
  </si>
  <si>
    <t>704S</t>
  </si>
  <si>
    <t>705S</t>
  </si>
  <si>
    <t>706S</t>
  </si>
  <si>
    <t>707S</t>
  </si>
  <si>
    <t>BARRY TRADER</t>
  </si>
  <si>
    <t>QUEEN ESTHER</t>
  </si>
  <si>
    <t>SE1 TBA1</t>
  </si>
  <si>
    <t>SAJIR (delay)</t>
  </si>
  <si>
    <t>MAERSK SELETAR</t>
  </si>
  <si>
    <t>MAERSK SEMAKAU</t>
  </si>
  <si>
    <t>038W</t>
  </si>
  <si>
    <t>121W</t>
  </si>
  <si>
    <t>027W</t>
  </si>
  <si>
    <t>012W</t>
  </si>
  <si>
    <t>083W</t>
  </si>
  <si>
    <t>039W</t>
  </si>
  <si>
    <t>122W</t>
  </si>
  <si>
    <t>028W</t>
  </si>
  <si>
    <r>
      <t>SPIRIT OF CAPE TOWN (</t>
    </r>
    <r>
      <rPr>
        <sz val="10"/>
        <color rgb="FFFF0000"/>
        <rFont val="Arial"/>
        <family val="2"/>
      </rPr>
      <t>delay</t>
    </r>
    <r>
      <rPr>
        <sz val="10"/>
        <rFont val="Arial"/>
        <family val="2"/>
      </rPr>
      <t>)</t>
    </r>
  </si>
  <si>
    <t>MAX CONTENDER (delay)</t>
  </si>
  <si>
    <r>
      <t xml:space="preserve">CSCL AMERICA </t>
    </r>
    <r>
      <rPr>
        <sz val="10"/>
        <color rgb="FFFF0000"/>
        <rFont val="Arial"/>
        <family val="2"/>
      </rPr>
      <t>(delay)</t>
    </r>
  </si>
  <si>
    <r>
      <t xml:space="preserve">CMA CGM AMERIGO VESPUCCI </t>
    </r>
    <r>
      <rPr>
        <sz val="10"/>
        <color rgb="FFFF0000"/>
        <rFont val="Arial"/>
        <family val="2"/>
      </rPr>
      <t>(delay)</t>
    </r>
  </si>
  <si>
    <r>
      <t>CMA CGM ALASKA (</t>
    </r>
    <r>
      <rPr>
        <sz val="10"/>
        <color rgb="FFFF0000"/>
        <rFont val="Arial"/>
        <family val="2"/>
      </rPr>
      <t>FULL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</si>
</sst>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"/>
    <numFmt numFmtId="165" formatCode="ddd"/>
  </numFmts>
  <fonts count="68" x14ac:knownFonts="1">
    <font>
      <sz val="10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u/>
      <sz val="12"/>
      <color indexed="12"/>
      <name val="VNI-Times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4"/>
      <color indexed="12"/>
      <name val="Arial Narrow"/>
      <family val="2"/>
    </font>
    <font>
      <b/>
      <sz val="14"/>
      <color indexed="12"/>
      <name val="Arial"/>
      <family val="2"/>
    </font>
    <font>
      <b/>
      <u/>
      <sz val="14"/>
      <color indexed="12"/>
      <name val="VNI-Times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VNI-Times"/>
    </font>
    <font>
      <sz val="12"/>
      <name val="VNI-Times"/>
    </font>
    <font>
      <b/>
      <i/>
      <sz val="10"/>
      <color indexed="12"/>
      <name val="Arial"/>
      <family val="2"/>
    </font>
    <font>
      <sz val="10"/>
      <name val="VNI-Times"/>
    </font>
    <font>
      <b/>
      <sz val="10"/>
      <color indexed="18"/>
      <name val="Arial"/>
      <family val="2"/>
    </font>
    <font>
      <sz val="16"/>
      <name val="Arial"/>
      <family val="2"/>
    </font>
    <font>
      <b/>
      <u/>
      <sz val="10"/>
      <color indexed="12"/>
      <name val="Arial Narrow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8"/>
      <name val="VNI-Times"/>
    </font>
    <font>
      <b/>
      <sz val="9"/>
      <color indexed="18"/>
      <name val="Arial"/>
      <family val="2"/>
    </font>
    <font>
      <sz val="14"/>
      <color indexed="10"/>
      <name val="Arial"/>
      <family val="2"/>
    </font>
    <font>
      <sz val="10"/>
      <color theme="1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5"/>
      <color indexed="8"/>
      <name val="Arial"/>
      <family val="2"/>
    </font>
    <font>
      <b/>
      <sz val="15"/>
      <name val="Arial"/>
      <family val="2"/>
    </font>
    <font>
      <b/>
      <sz val="15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10"/>
      <color indexed="14"/>
      <name val="Arial"/>
      <family val="2"/>
    </font>
    <font>
      <b/>
      <sz val="11"/>
      <name val="Arial"/>
      <family val="2"/>
    </font>
    <font>
      <sz val="11"/>
      <name val="VNI-Times"/>
    </font>
    <font>
      <sz val="11"/>
      <name val="Arial"/>
      <family val="2"/>
    </font>
    <font>
      <u/>
      <sz val="12"/>
      <name val="VNI-Times"/>
    </font>
    <font>
      <b/>
      <i/>
      <sz val="10"/>
      <color rgb="FF0000FF"/>
      <name val="Arial"/>
      <family val="2"/>
    </font>
    <font>
      <b/>
      <i/>
      <sz val="10"/>
      <color rgb="FFFF0000"/>
      <name val="Arial"/>
      <family val="2"/>
    </font>
    <font>
      <b/>
      <sz val="20"/>
      <color indexed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u/>
      <sz val="10"/>
      <name val="Arial Narrow"/>
      <family val="2"/>
    </font>
    <font>
      <b/>
      <i/>
      <sz val="1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color rgb="FF0066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52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ill="1" applyAlignment="1" applyProtection="1">
      <alignment horizontal="left" vertic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1" applyFont="1" applyFill="1" applyAlignment="1" applyProtection="1">
      <alignment horizontal="left"/>
    </xf>
    <xf numFmtId="0" fontId="11" fillId="2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4" fillId="0" borderId="0" xfId="0" applyFont="1" applyFill="1"/>
    <xf numFmtId="0" fontId="8" fillId="0" borderId="0" xfId="0" applyFont="1" applyBorder="1" applyAlignment="1">
      <alignment horizontal="left"/>
    </xf>
    <xf numFmtId="0" fontId="9" fillId="0" borderId="0" xfId="0" applyFont="1"/>
    <xf numFmtId="164" fontId="15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left"/>
    </xf>
    <xf numFmtId="0" fontId="0" fillId="0" borderId="0" xfId="0" applyFont="1"/>
    <xf numFmtId="0" fontId="16" fillId="0" borderId="0" xfId="0" applyFont="1"/>
    <xf numFmtId="0" fontId="18" fillId="0" borderId="0" xfId="2" applyFont="1" applyFill="1"/>
    <xf numFmtId="0" fontId="19" fillId="0" borderId="0" xfId="0" applyFont="1"/>
    <xf numFmtId="0" fontId="20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22" fillId="0" borderId="0" xfId="1" applyFont="1" applyFill="1" applyAlignment="1" applyProtection="1">
      <alignment horizontal="left"/>
    </xf>
    <xf numFmtId="0" fontId="14" fillId="3" borderId="13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5" xfId="0" applyBorder="1"/>
    <xf numFmtId="1" fontId="0" fillId="0" borderId="0" xfId="0" applyNumberFormat="1" applyFont="1" applyFill="1" applyBorder="1" applyAlignment="1">
      <alignment horizontal="left"/>
    </xf>
    <xf numFmtId="164" fontId="0" fillId="0" borderId="5" xfId="0" applyNumberFormat="1" applyFont="1" applyFill="1" applyBorder="1" applyAlignment="1">
      <alignment horizontal="center"/>
    </xf>
    <xf numFmtId="165" fontId="15" fillId="0" borderId="3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2" xfId="0" quotePrefix="1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quotePrefix="1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5" xfId="0" applyFont="1" applyBorder="1"/>
    <xf numFmtId="1" fontId="0" fillId="0" borderId="0" xfId="0" quotePrefix="1" applyNumberFormat="1" applyFont="1" applyFill="1" applyBorder="1" applyAlignment="1">
      <alignment horizontal="left"/>
    </xf>
    <xf numFmtId="0" fontId="1" fillId="0" borderId="8" xfId="0" applyFont="1" applyBorder="1"/>
    <xf numFmtId="1" fontId="1" fillId="0" borderId="11" xfId="0" applyNumberFormat="1" applyFont="1" applyFill="1" applyBorder="1" applyAlignment="1">
      <alignment horizontal="left"/>
    </xf>
    <xf numFmtId="164" fontId="1" fillId="0" borderId="8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4" xfId="0" quotePrefix="1" applyNumberFormat="1" applyFont="1" applyBorder="1" applyAlignment="1">
      <alignment horizontal="center"/>
    </xf>
    <xf numFmtId="164" fontId="23" fillId="0" borderId="5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64" fontId="24" fillId="0" borderId="0" xfId="0" applyNumberFormat="1" applyFont="1" applyBorder="1" applyAlignment="1">
      <alignment horizontal="left"/>
    </xf>
    <xf numFmtId="164" fontId="1" fillId="0" borderId="0" xfId="0" quotePrefix="1" applyNumberFormat="1" applyFont="1" applyBorder="1" applyAlignment="1">
      <alignment horizontal="center"/>
    </xf>
    <xf numFmtId="0" fontId="24" fillId="0" borderId="0" xfId="0" applyFont="1" applyFill="1" applyBorder="1"/>
    <xf numFmtId="164" fontId="25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16" fontId="0" fillId="0" borderId="0" xfId="0" applyNumberFormat="1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Border="1" applyAlignment="1">
      <alignment horizontal="left"/>
    </xf>
    <xf numFmtId="16" fontId="1" fillId="0" borderId="0" xfId="0" applyNumberFormat="1" applyFont="1" applyFill="1" applyBorder="1" applyAlignment="1">
      <alignment wrapText="1"/>
    </xf>
    <xf numFmtId="164" fontId="0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Alignment="1">
      <alignment horizontal="left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0" xfId="0" applyFont="1" applyFill="1"/>
    <xf numFmtId="0" fontId="27" fillId="0" borderId="0" xfId="0" applyFont="1"/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/>
    <xf numFmtId="164" fontId="3" fillId="0" borderId="0" xfId="0" applyNumberFormat="1" applyFont="1"/>
    <xf numFmtId="0" fontId="24" fillId="0" borderId="0" xfId="1" applyFont="1" applyFill="1" applyAlignment="1" applyProtection="1">
      <alignment horizontal="left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/>
    <xf numFmtId="16" fontId="1" fillId="0" borderId="0" xfId="0" applyNumberFormat="1" applyFont="1" applyFill="1" applyBorder="1"/>
    <xf numFmtId="164" fontId="24" fillId="0" borderId="0" xfId="0" applyNumberFormat="1" applyFont="1" applyFill="1" applyBorder="1" applyAlignment="1">
      <alignment horizontal="left"/>
    </xf>
    <xf numFmtId="164" fontId="31" fillId="0" borderId="0" xfId="0" applyNumberFormat="1" applyFont="1" applyBorder="1" applyAlignment="1">
      <alignment horizontal="left"/>
    </xf>
    <xf numFmtId="1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1" applyFont="1" applyFill="1" applyAlignment="1" applyProtection="1">
      <alignment horizontal="left" vertical="center"/>
    </xf>
    <xf numFmtId="0" fontId="0" fillId="0" borderId="0" xfId="0" applyFont="1" applyAlignment="1">
      <alignment vertical="center"/>
    </xf>
    <xf numFmtId="164" fontId="32" fillId="0" borderId="5" xfId="0" applyNumberFormat="1" applyFont="1" applyFill="1" applyBorder="1" applyAlignment="1">
      <alignment horizontal="center" vertical="center"/>
    </xf>
    <xf numFmtId="0" fontId="32" fillId="0" borderId="2" xfId="0" quotePrefix="1" applyFont="1" applyBorder="1" applyAlignment="1">
      <alignment horizontal="center" vertical="center"/>
    </xf>
    <xf numFmtId="164" fontId="32" fillId="0" borderId="9" xfId="0" applyNumberFormat="1" applyFont="1" applyFill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/>
    </xf>
    <xf numFmtId="0" fontId="32" fillId="0" borderId="5" xfId="0" applyFont="1" applyFill="1" applyBorder="1" applyAlignment="1">
      <alignment vertical="center"/>
    </xf>
    <xf numFmtId="16" fontId="32" fillId="0" borderId="0" xfId="0" applyNumberFormat="1" applyFont="1" applyFill="1" applyBorder="1" applyAlignment="1">
      <alignment vertical="center"/>
    </xf>
    <xf numFmtId="164" fontId="32" fillId="0" borderId="5" xfId="0" applyNumberFormat="1" applyFont="1" applyFill="1" applyBorder="1" applyAlignment="1">
      <alignment horizontal="center"/>
    </xf>
    <xf numFmtId="164" fontId="32" fillId="0" borderId="6" xfId="0" applyNumberFormat="1" applyFont="1" applyFill="1" applyBorder="1" applyAlignment="1">
      <alignment horizontal="center" vertical="center"/>
    </xf>
    <xf numFmtId="164" fontId="32" fillId="0" borderId="3" xfId="0" applyNumberFormat="1" applyFont="1" applyBorder="1" applyAlignment="1">
      <alignment horizontal="center" vertical="center"/>
    </xf>
    <xf numFmtId="0" fontId="32" fillId="0" borderId="8" xfId="0" applyFont="1" applyFill="1" applyBorder="1" applyAlignment="1">
      <alignment vertical="center"/>
    </xf>
    <xf numFmtId="16" fontId="32" fillId="0" borderId="11" xfId="0" applyNumberFormat="1" applyFont="1" applyFill="1" applyBorder="1" applyAlignment="1">
      <alignment vertical="center"/>
    </xf>
    <xf numFmtId="164" fontId="32" fillId="0" borderId="8" xfId="0" applyNumberFormat="1" applyFont="1" applyFill="1" applyBorder="1" applyAlignment="1">
      <alignment horizontal="center" vertical="center"/>
    </xf>
    <xf numFmtId="164" fontId="32" fillId="0" borderId="8" xfId="0" applyNumberFormat="1" applyFont="1" applyFill="1" applyBorder="1" applyAlignment="1">
      <alignment horizontal="center"/>
    </xf>
    <xf numFmtId="0" fontId="33" fillId="0" borderId="4" xfId="0" quotePrefix="1" applyFont="1" applyFill="1" applyBorder="1" applyAlignment="1">
      <alignment horizontal="center" vertical="center"/>
    </xf>
    <xf numFmtId="164" fontId="32" fillId="0" borderId="12" xfId="0" applyNumberFormat="1" applyFont="1" applyFill="1" applyBorder="1" applyAlignment="1">
      <alignment horizontal="center" vertical="center"/>
    </xf>
    <xf numFmtId="164" fontId="32" fillId="0" borderId="4" xfId="0" applyNumberFormat="1" applyFont="1" applyBorder="1" applyAlignment="1">
      <alignment horizontal="center" vertical="center"/>
    </xf>
    <xf numFmtId="0" fontId="33" fillId="0" borderId="3" xfId="0" quotePrefix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horizontal="center" vertical="center"/>
    </xf>
    <xf numFmtId="0" fontId="33" fillId="0" borderId="0" xfId="0" quotePrefix="1" applyFont="1" applyFill="1" applyBorder="1" applyAlignment="1">
      <alignment horizontal="center" vertical="center"/>
    </xf>
    <xf numFmtId="0" fontId="34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quotePrefix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2" applyFont="1" applyFill="1" applyAlignment="1">
      <alignment vertical="center"/>
    </xf>
    <xf numFmtId="0" fontId="27" fillId="0" borderId="0" xfId="0" applyFont="1" applyAlignment="1">
      <alignment vertical="center"/>
    </xf>
    <xf numFmtId="0" fontId="18" fillId="0" borderId="0" xfId="0" applyFont="1" applyFill="1" applyBorder="1"/>
    <xf numFmtId="0" fontId="14" fillId="3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0" fontId="15" fillId="0" borderId="3" xfId="0" quotePrefix="1" applyFont="1" applyFill="1" applyBorder="1" applyAlignment="1">
      <alignment horizontal="center"/>
    </xf>
    <xf numFmtId="0" fontId="1" fillId="0" borderId="11" xfId="0" applyFont="1" applyBorder="1"/>
    <xf numFmtId="164" fontId="1" fillId="0" borderId="12" xfId="0" applyNumberFormat="1" applyFont="1" applyBorder="1" applyAlignment="1">
      <alignment horizontal="center"/>
    </xf>
    <xf numFmtId="0" fontId="14" fillId="0" borderId="0" xfId="0" applyNumberFormat="1" applyFont="1" applyFill="1" applyBorder="1" applyAlignment="1">
      <alignment horizontal="center" wrapText="1"/>
    </xf>
    <xf numFmtId="0" fontId="28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5" fillId="0" borderId="0" xfId="0" applyFont="1"/>
    <xf numFmtId="0" fontId="36" fillId="0" borderId="0" xfId="0" applyFo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4" fontId="15" fillId="0" borderId="3" xfId="0" applyNumberFormat="1" applyFont="1" applyFill="1" applyBorder="1" applyAlignment="1">
      <alignment horizontal="center"/>
    </xf>
    <xf numFmtId="16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164" fontId="15" fillId="0" borderId="4" xfId="0" applyNumberFormat="1" applyFont="1" applyFill="1" applyBorder="1" applyAlignment="1">
      <alignment horizontal="center"/>
    </xf>
    <xf numFmtId="0" fontId="0" fillId="0" borderId="8" xfId="0" applyBorder="1"/>
    <xf numFmtId="1" fontId="39" fillId="0" borderId="0" xfId="0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left"/>
    </xf>
    <xf numFmtId="164" fontId="15" fillId="0" borderId="0" xfId="0" applyNumberFormat="1" applyFont="1" applyBorder="1" applyAlignment="1">
      <alignment horizontal="center"/>
    </xf>
    <xf numFmtId="0" fontId="0" fillId="0" borderId="0" xfId="0" applyBorder="1"/>
    <xf numFmtId="0" fontId="40" fillId="0" borderId="0" xfId="0" applyFont="1"/>
    <xf numFmtId="0" fontId="28" fillId="0" borderId="0" xfId="0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0" fillId="0" borderId="0" xfId="0" applyAlignment="1"/>
    <xf numFmtId="0" fontId="32" fillId="0" borderId="0" xfId="0" applyFont="1" applyAlignment="1"/>
    <xf numFmtId="0" fontId="9" fillId="0" borderId="0" xfId="0" applyFont="1" applyBorder="1" applyAlignment="1"/>
    <xf numFmtId="0" fontId="8" fillId="0" borderId="0" xfId="0" applyFont="1" applyAlignment="1">
      <alignment horizontal="left"/>
    </xf>
    <xf numFmtId="0" fontId="24" fillId="0" borderId="0" xfId="1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41" fillId="0" borderId="0" xfId="0" applyFont="1" applyFill="1" applyBorder="1" applyAlignment="1"/>
    <xf numFmtId="0" fontId="42" fillId="0" borderId="0" xfId="0" applyFont="1" applyFill="1" applyBorder="1" applyAlignment="1"/>
    <xf numFmtId="0" fontId="0" fillId="0" borderId="0" xfId="0" applyBorder="1" applyAlignment="1"/>
    <xf numFmtId="0" fontId="41" fillId="0" borderId="0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/>
    <xf numFmtId="0" fontId="0" fillId="0" borderId="0" xfId="0" applyNumberFormat="1" applyFont="1" applyFill="1" applyBorder="1" applyAlignment="1">
      <alignment horizontal="left"/>
    </xf>
    <xf numFmtId="164" fontId="0" fillId="0" borderId="3" xfId="0" applyNumberFormat="1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16" fontId="0" fillId="0" borderId="11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center"/>
    </xf>
    <xf numFmtId="0" fontId="23" fillId="0" borderId="5" xfId="0" applyFont="1" applyFill="1" applyBorder="1" applyAlignment="1"/>
    <xf numFmtId="164" fontId="23" fillId="0" borderId="3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" fontId="15" fillId="0" borderId="0" xfId="0" applyNumberFormat="1" applyFont="1" applyFill="1" applyBorder="1" applyAlignment="1"/>
    <xf numFmtId="1" fontId="1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/>
    <xf numFmtId="16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43" fillId="0" borderId="0" xfId="0" applyFont="1" applyFill="1" applyBorder="1" applyAlignment="1"/>
    <xf numFmtId="16" fontId="1" fillId="0" borderId="0" xfId="0" applyNumberFormat="1" applyFont="1" applyFill="1" applyBorder="1" applyAlignment="1"/>
    <xf numFmtId="16" fontId="15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14" fillId="0" borderId="0" xfId="0" applyFont="1" applyFill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18" fillId="0" borderId="0" xfId="2" applyFont="1" applyFill="1" applyAlignment="1"/>
    <xf numFmtId="0" fontId="1" fillId="0" borderId="0" xfId="0" applyFont="1" applyAlignment="1"/>
    <xf numFmtId="0" fontId="44" fillId="0" borderId="0" xfId="0" applyFont="1" applyFill="1" applyAlignment="1"/>
    <xf numFmtId="0" fontId="4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/>
    <xf numFmtId="0" fontId="44" fillId="0" borderId="0" xfId="0" applyFont="1" applyFill="1" applyBorder="1" applyAlignment="1">
      <alignment horizontal="left"/>
    </xf>
    <xf numFmtId="0" fontId="45" fillId="0" borderId="0" xfId="1" applyFont="1" applyFill="1" applyAlignment="1" applyProtection="1">
      <alignment horizontal="left"/>
    </xf>
    <xf numFmtId="0" fontId="44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0" fillId="0" borderId="9" xfId="0" applyFont="1" applyBorder="1" applyAlignment="1">
      <alignment horizontal="left"/>
    </xf>
    <xf numFmtId="164" fontId="0" fillId="0" borderId="2" xfId="0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44" fillId="0" borderId="0" xfId="0" applyNumberFormat="1" applyFont="1" applyFill="1" applyBorder="1" applyAlignment="1"/>
    <xf numFmtId="0" fontId="0" fillId="0" borderId="6" xfId="0" applyFont="1" applyBorder="1" applyAlignment="1">
      <alignment horizontal="left"/>
    </xf>
    <xf numFmtId="164" fontId="0" fillId="0" borderId="3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left"/>
    </xf>
    <xf numFmtId="164" fontId="15" fillId="0" borderId="12" xfId="0" applyNumberFormat="1" applyFont="1" applyFill="1" applyBorder="1" applyAlignment="1">
      <alignment horizontal="left"/>
    </xf>
    <xf numFmtId="164" fontId="0" fillId="0" borderId="4" xfId="0" applyNumberFormat="1" applyFont="1" applyFill="1" applyBorder="1" applyAlignment="1">
      <alignment horizontal="center"/>
    </xf>
    <xf numFmtId="0" fontId="0" fillId="0" borderId="11" xfId="0" applyFont="1" applyBorder="1" applyAlignment="1"/>
    <xf numFmtId="0" fontId="0" fillId="0" borderId="4" xfId="0" applyBorder="1" applyAlignment="1"/>
    <xf numFmtId="0" fontId="0" fillId="0" borderId="0" xfId="0" applyNumberFormat="1" applyFont="1" applyFill="1" applyBorder="1" applyAlignment="1"/>
    <xf numFmtId="0" fontId="0" fillId="0" borderId="9" xfId="0" applyNumberFormat="1" applyFont="1" applyFill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6" xfId="0" applyNumberFormat="1" applyFont="1" applyFill="1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47" fillId="0" borderId="0" xfId="0" applyFont="1" applyFill="1" applyBorder="1" applyAlignment="1">
      <alignment wrapText="1"/>
    </xf>
    <xf numFmtId="0" fontId="4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Alignment="1"/>
    <xf numFmtId="164" fontId="1" fillId="0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164" fontId="1" fillId="0" borderId="3" xfId="0" applyNumberFormat="1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center"/>
    </xf>
    <xf numFmtId="0" fontId="23" fillId="0" borderId="0" xfId="0" applyFont="1"/>
    <xf numFmtId="0" fontId="15" fillId="0" borderId="3" xfId="0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0" fillId="0" borderId="4" xfId="0" applyBorder="1"/>
    <xf numFmtId="164" fontId="1" fillId="0" borderId="3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top"/>
    </xf>
    <xf numFmtId="0" fontId="15" fillId="0" borderId="8" xfId="0" applyFont="1" applyFill="1" applyBorder="1" applyAlignment="1">
      <alignment wrapText="1"/>
    </xf>
    <xf numFmtId="16" fontId="15" fillId="0" borderId="12" xfId="0" applyNumberFormat="1" applyFont="1" applyFill="1" applyBorder="1" applyAlignment="1">
      <alignment horizontal="left" wrapText="1"/>
    </xf>
    <xf numFmtId="1" fontId="14" fillId="0" borderId="0" xfId="0" applyNumberFormat="1" applyFont="1" applyFill="1" applyBorder="1" applyAlignment="1">
      <alignment horizontal="center" wrapText="1"/>
    </xf>
    <xf numFmtId="0" fontId="34" fillId="0" borderId="0" xfId="0" applyFont="1" applyBorder="1" applyAlignment="1">
      <alignment horizontal="left" wrapText="1"/>
    </xf>
    <xf numFmtId="0" fontId="48" fillId="4" borderId="0" xfId="0" applyFont="1" applyFill="1" applyAlignment="1">
      <alignment horizontal="left" wrapText="1"/>
    </xf>
    <xf numFmtId="0" fontId="1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16" fontId="8" fillId="0" borderId="0" xfId="0" applyNumberFormat="1" applyFont="1" applyAlignment="1">
      <alignment horizontal="left"/>
    </xf>
    <xf numFmtId="0" fontId="18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0" fillId="0" borderId="0" xfId="0" applyFill="1" applyAlignment="1"/>
    <xf numFmtId="164" fontId="0" fillId="0" borderId="0" xfId="0" quotePrefix="1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25" xfId="0" applyFont="1" applyBorder="1" applyAlignment="1"/>
    <xf numFmtId="165" fontId="0" fillId="0" borderId="2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3" xfId="0" quotePrefix="1" applyNumberFormat="1" applyFont="1" applyFill="1" applyBorder="1" applyAlignment="1">
      <alignment horizontal="center" wrapText="1"/>
    </xf>
    <xf numFmtId="0" fontId="0" fillId="0" borderId="0" xfId="0" applyFont="1" applyBorder="1" applyAlignment="1"/>
    <xf numFmtId="165" fontId="0" fillId="0" borderId="3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164" fontId="0" fillId="0" borderId="8" xfId="0" applyNumberFormat="1" applyFont="1" applyFill="1" applyBorder="1" applyAlignment="1">
      <alignment horizontal="left"/>
    </xf>
    <xf numFmtId="164" fontId="0" fillId="0" borderId="12" xfId="0" applyNumberFormat="1" applyFont="1" applyFill="1" applyBorder="1" applyAlignment="1">
      <alignment horizontal="left"/>
    </xf>
    <xf numFmtId="164" fontId="1" fillId="0" borderId="4" xfId="0" quotePrefix="1" applyNumberFormat="1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16" fontId="0" fillId="0" borderId="0" xfId="0" applyNumberFormat="1" applyFont="1" applyFill="1" applyBorder="1" applyAlignment="1">
      <alignment wrapText="1"/>
    </xf>
    <xf numFmtId="0" fontId="43" fillId="0" borderId="0" xfId="0" applyFont="1" applyFill="1" applyBorder="1" applyAlignment="1">
      <alignment horizontal="center" wrapText="1"/>
    </xf>
    <xf numFmtId="0" fontId="16" fillId="0" borderId="0" xfId="0" applyFont="1" applyAlignment="1"/>
    <xf numFmtId="0" fontId="49" fillId="0" borderId="0" xfId="0" applyFont="1" applyAlignment="1"/>
    <xf numFmtId="0" fontId="50" fillId="0" borderId="0" xfId="0" applyFont="1" applyFill="1" applyAlignment="1"/>
    <xf numFmtId="164" fontId="3" fillId="0" borderId="0" xfId="0" applyNumberFormat="1" applyFont="1" applyFill="1" applyBorder="1" applyAlignment="1">
      <alignment horizontal="center"/>
    </xf>
    <xf numFmtId="0" fontId="50" fillId="0" borderId="0" xfId="0" applyFont="1" applyFill="1" applyBorder="1" applyAlignment="1"/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/>
    </xf>
    <xf numFmtId="0" fontId="34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51" fillId="0" borderId="0" xfId="1" applyFont="1" applyAlignment="1" applyProtection="1">
      <alignment horizontal="left" vertical="center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15" fillId="0" borderId="0" xfId="0" applyFont="1" applyFill="1" applyBorder="1"/>
    <xf numFmtId="0" fontId="54" fillId="0" borderId="11" xfId="0" applyFont="1" applyFill="1" applyBorder="1" applyAlignment="1">
      <alignment horizontal="center"/>
    </xf>
    <xf numFmtId="16" fontId="15" fillId="0" borderId="11" xfId="0" applyNumberFormat="1" applyFont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quotePrefix="1" applyNumberFormat="1" applyFont="1" applyFill="1" applyBorder="1" applyAlignment="1">
      <alignment horizontal="center" vertical="center" wrapText="1"/>
    </xf>
    <xf numFmtId="164" fontId="23" fillId="0" borderId="3" xfId="0" quotePrefix="1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164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4" xfId="0" quotePrefix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3" xfId="0" quotePrefix="1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44" fillId="0" borderId="0" xfId="0" applyFont="1" applyFill="1" applyBorder="1"/>
    <xf numFmtId="0" fontId="21" fillId="0" borderId="0" xfId="0" applyFont="1"/>
    <xf numFmtId="0" fontId="45" fillId="0" borderId="0" xfId="1" applyFont="1" applyFill="1" applyAlignment="1" applyProtection="1">
      <alignment horizontal="left" vertical="center"/>
    </xf>
    <xf numFmtId="0" fontId="46" fillId="0" borderId="0" xfId="0" applyFont="1" applyFill="1" applyAlignment="1">
      <alignment horizontal="left" vertical="top"/>
    </xf>
    <xf numFmtId="0" fontId="46" fillId="0" borderId="0" xfId="0" applyFont="1" applyFill="1" applyAlignment="1">
      <alignment horizontal="left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/>
    </xf>
    <xf numFmtId="0" fontId="50" fillId="0" borderId="0" xfId="0" applyFont="1"/>
    <xf numFmtId="0" fontId="0" fillId="0" borderId="2" xfId="0" applyBorder="1" applyAlignment="1">
      <alignment horizontal="center" vertical="top"/>
    </xf>
    <xf numFmtId="164" fontId="1" fillId="0" borderId="3" xfId="0" quotePrefix="1" applyNumberFormat="1" applyFont="1" applyFill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164" fontId="1" fillId="0" borderId="4" xfId="0" quotePrefix="1" applyNumberFormat="1" applyFont="1" applyFill="1" applyBorder="1" applyAlignment="1">
      <alignment horizontal="center"/>
    </xf>
    <xf numFmtId="1" fontId="14" fillId="0" borderId="0" xfId="0" quotePrefix="1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left" wrapText="1"/>
    </xf>
    <xf numFmtId="0" fontId="14" fillId="0" borderId="0" xfId="1" applyFont="1" applyFill="1" applyAlignment="1" applyProtection="1">
      <alignment horizontal="left"/>
    </xf>
    <xf numFmtId="0" fontId="55" fillId="0" borderId="0" xfId="1" applyFont="1" applyFill="1" applyAlignment="1" applyProtection="1">
      <alignment horizontal="left"/>
    </xf>
    <xf numFmtId="0" fontId="56" fillId="0" borderId="0" xfId="0" applyFont="1" applyFill="1" applyBorder="1" applyAlignment="1"/>
    <xf numFmtId="0" fontId="57" fillId="0" borderId="0" xfId="0" applyFont="1" applyFill="1" applyBorder="1" applyAlignment="1"/>
    <xf numFmtId="0" fontId="58" fillId="0" borderId="0" xfId="1" applyFont="1" applyFill="1" applyAlignment="1" applyProtection="1">
      <alignment horizontal="left"/>
    </xf>
    <xf numFmtId="164" fontId="0" fillId="0" borderId="5" xfId="0" quotePrefix="1" applyNumberFormat="1" applyFont="1" applyFill="1" applyBorder="1" applyAlignment="1">
      <alignment horizontal="center"/>
    </xf>
    <xf numFmtId="164" fontId="0" fillId="0" borderId="3" xfId="0" quotePrefix="1" applyNumberFormat="1" applyFont="1" applyFill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0" fontId="44" fillId="0" borderId="0" xfId="0" applyFont="1" applyAlignment="1"/>
    <xf numFmtId="164" fontId="44" fillId="0" borderId="6" xfId="0" applyNumberFormat="1" applyFont="1" applyBorder="1" applyAlignment="1">
      <alignment horizontal="center"/>
    </xf>
    <xf numFmtId="0" fontId="0" fillId="0" borderId="8" xfId="0" applyFont="1" applyFill="1" applyBorder="1" applyAlignment="1">
      <alignment wrapText="1"/>
    </xf>
    <xf numFmtId="16" fontId="0" fillId="0" borderId="12" xfId="0" applyNumberFormat="1" applyFont="1" applyFill="1" applyBorder="1" applyAlignment="1">
      <alignment wrapText="1"/>
    </xf>
    <xf numFmtId="164" fontId="0" fillId="0" borderId="4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164" fontId="0" fillId="0" borderId="8" xfId="0" quotePrefix="1" applyNumberFormat="1" applyFont="1" applyFill="1" applyBorder="1" applyAlignment="1">
      <alignment horizontal="center"/>
    </xf>
    <xf numFmtId="164" fontId="0" fillId="0" borderId="4" xfId="0" quotePrefix="1" applyNumberFormat="1" applyFont="1" applyFill="1" applyBorder="1" applyAlignment="1">
      <alignment horizontal="center"/>
    </xf>
    <xf numFmtId="0" fontId="44" fillId="0" borderId="12" xfId="0" applyFont="1" applyBorder="1" applyAlignment="1"/>
    <xf numFmtId="164" fontId="0" fillId="0" borderId="0" xfId="0" applyNumberFormat="1" applyFont="1" applyFill="1" applyBorder="1" applyAlignment="1">
      <alignment horizontal="center" wrapText="1"/>
    </xf>
    <xf numFmtId="164" fontId="0" fillId="0" borderId="0" xfId="0" quotePrefix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0" fontId="44" fillId="0" borderId="0" xfId="0" applyFont="1" applyBorder="1" applyAlignment="1"/>
    <xf numFmtId="0" fontId="0" fillId="0" borderId="0" xfId="0" applyFont="1" applyBorder="1" applyAlignment="1">
      <alignment horizontal="center"/>
    </xf>
    <xf numFmtId="164" fontId="0" fillId="0" borderId="0" xfId="0" quotePrefix="1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59" fillId="0" borderId="0" xfId="2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Border="1" applyAlignment="1">
      <alignment horizontal="left"/>
    </xf>
    <xf numFmtId="0" fontId="51" fillId="0" borderId="0" xfId="1" applyFont="1" applyAlignment="1" applyProtection="1"/>
    <xf numFmtId="0" fontId="53" fillId="0" borderId="0" xfId="0" applyFont="1" applyAlignment="1">
      <alignment horizontal="left"/>
    </xf>
    <xf numFmtId="0" fontId="52" fillId="0" borderId="0" xfId="0" quotePrefix="1" applyFont="1" applyAlignment="1">
      <alignment horizontal="left"/>
    </xf>
    <xf numFmtId="0" fontId="52" fillId="0" borderId="0" xfId="0" applyFont="1" applyAlignment="1"/>
    <xf numFmtId="0" fontId="0" fillId="0" borderId="0" xfId="0" applyFont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2" xfId="0" quotePrefix="1" applyNumberFormat="1" applyFont="1" applyFill="1" applyBorder="1" applyAlignment="1">
      <alignment horizontal="center" wrapText="1"/>
    </xf>
    <xf numFmtId="16" fontId="60" fillId="0" borderId="0" xfId="0" applyNumberFormat="1" applyFont="1" applyFill="1" applyBorder="1" applyAlignment="1"/>
    <xf numFmtId="0" fontId="15" fillId="0" borderId="0" xfId="0" quotePrefix="1" applyFont="1" applyFill="1" applyBorder="1"/>
    <xf numFmtId="165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quotePrefix="1" applyNumberFormat="1" applyFont="1" applyFill="1" applyBorder="1" applyAlignment="1"/>
    <xf numFmtId="0" fontId="1" fillId="0" borderId="8" xfId="0" applyFont="1" applyFill="1" applyBorder="1" applyAlignment="1">
      <alignment wrapText="1"/>
    </xf>
    <xf numFmtId="16" fontId="1" fillId="0" borderId="12" xfId="0" applyNumberFormat="1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center" wrapText="1"/>
    </xf>
    <xf numFmtId="16" fontId="14" fillId="0" borderId="0" xfId="0" applyNumberFormat="1" applyFont="1" applyFill="1" applyBorder="1" applyAlignment="1">
      <alignment wrapText="1"/>
    </xf>
    <xf numFmtId="164" fontId="14" fillId="0" borderId="0" xfId="0" applyNumberFormat="1" applyFont="1" applyFill="1" applyBorder="1" applyAlignment="1">
      <alignment horizontal="center" wrapText="1"/>
    </xf>
    <xf numFmtId="0" fontId="14" fillId="0" borderId="0" xfId="0" applyFont="1" applyBorder="1"/>
    <xf numFmtId="0" fontId="14" fillId="0" borderId="0" xfId="0" applyFont="1"/>
    <xf numFmtId="0" fontId="1" fillId="0" borderId="0" xfId="0" applyNumberFormat="1" applyFont="1" applyFill="1" applyBorder="1" applyAlignment="1">
      <alignment horizontal="center" wrapText="1"/>
    </xf>
    <xf numFmtId="0" fontId="61" fillId="0" borderId="0" xfId="0" quotePrefix="1" applyFont="1" applyAlignment="1">
      <alignment vertical="center"/>
    </xf>
    <xf numFmtId="0" fontId="52" fillId="0" borderId="0" xfId="0" applyFont="1" applyAlignment="1">
      <alignment horizontal="left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32" fillId="0" borderId="0" xfId="0" applyFont="1"/>
    <xf numFmtId="0" fontId="14" fillId="0" borderId="0" xfId="0" applyFont="1" applyFill="1" applyBorder="1" applyAlignment="1">
      <alignment horizontal="center" vertical="top" wrapText="1"/>
    </xf>
    <xf numFmtId="0" fontId="15" fillId="0" borderId="5" xfId="0" applyFont="1" applyBorder="1"/>
    <xf numFmtId="16" fontId="1" fillId="0" borderId="12" xfId="0" applyNumberFormat="1" applyFont="1" applyFill="1" applyBorder="1" applyAlignment="1">
      <alignment wrapText="1"/>
    </xf>
    <xf numFmtId="164" fontId="2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23" fillId="0" borderId="2" xfId="0" applyNumberFormat="1" applyFont="1" applyFill="1" applyBorder="1" applyAlignment="1">
      <alignment horizontal="center" wrapText="1"/>
    </xf>
    <xf numFmtId="164" fontId="23" fillId="0" borderId="4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3" fillId="0" borderId="23" xfId="0" applyFont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164" fontId="1" fillId="0" borderId="0" xfId="0" quotePrefix="1" applyNumberFormat="1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164" fontId="1" fillId="0" borderId="0" xfId="0" quotePrefix="1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164" fontId="0" fillId="0" borderId="0" xfId="0" quotePrefix="1" applyNumberFormat="1" applyFont="1" applyBorder="1" applyAlignment="1">
      <alignment vertical="center" wrapText="1"/>
    </xf>
    <xf numFmtId="164" fontId="0" fillId="0" borderId="0" xfId="0" quotePrefix="1" applyNumberFormat="1" applyFont="1" applyBorder="1" applyAlignment="1">
      <alignment horizontal="left" wrapText="1"/>
    </xf>
    <xf numFmtId="0" fontId="23" fillId="0" borderId="3" xfId="0" applyFont="1" applyFill="1" applyBorder="1" applyAlignment="1">
      <alignment horizontal="center" wrapText="1"/>
    </xf>
    <xf numFmtId="0" fontId="23" fillId="0" borderId="0" xfId="0" applyNumberFormat="1" applyFont="1" applyFill="1" applyBorder="1" applyAlignment="1"/>
    <xf numFmtId="0" fontId="23" fillId="0" borderId="20" xfId="0" applyFont="1" applyBorder="1" applyAlignment="1">
      <alignment horizontal="center"/>
    </xf>
    <xf numFmtId="0" fontId="0" fillId="0" borderId="0" xfId="0" applyAlignment="1">
      <alignment vertical="center"/>
    </xf>
    <xf numFmtId="0" fontId="23" fillId="0" borderId="0" xfId="0" applyFont="1" applyFill="1" applyBorder="1" applyAlignment="1">
      <alignment horizontal="left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 wrapText="1"/>
    </xf>
    <xf numFmtId="164" fontId="15" fillId="0" borderId="3" xfId="0" applyNumberFormat="1" applyFont="1" applyFill="1" applyBorder="1" applyAlignment="1">
      <alignment horizontal="center" vertical="top"/>
    </xf>
    <xf numFmtId="164" fontId="23" fillId="0" borderId="3" xfId="0" quotePrefix="1" applyNumberFormat="1" applyFont="1" applyBorder="1" applyAlignment="1">
      <alignment horizontal="center" vertical="center" wrapText="1"/>
    </xf>
    <xf numFmtId="164" fontId="15" fillId="0" borderId="3" xfId="0" quotePrefix="1" applyNumberFormat="1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3" xfId="0" quotePrefix="1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/>
    <xf numFmtId="0" fontId="23" fillId="0" borderId="22" xfId="0" applyFont="1" applyBorder="1" applyAlignment="1">
      <alignment horizontal="center"/>
    </xf>
    <xf numFmtId="164" fontId="23" fillId="0" borderId="21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5" xfId="0" applyFont="1" applyBorder="1"/>
    <xf numFmtId="164" fontId="23" fillId="0" borderId="2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164" fontId="23" fillId="0" borderId="2" xfId="0" applyNumberFormat="1" applyFont="1" applyFill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</xf>
    <xf numFmtId="0" fontId="12" fillId="0" borderId="3" xfId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0" borderId="1" xfId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>
      <alignment horizontal="left"/>
    </xf>
    <xf numFmtId="1" fontId="7" fillId="0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3" borderId="16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14" fillId="3" borderId="15" xfId="0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39" fillId="5" borderId="9" xfId="0" quotePrefix="1" applyFont="1" applyFill="1" applyBorder="1" applyAlignment="1">
      <alignment horizontal="center" vertical="center"/>
    </xf>
    <xf numFmtId="0" fontId="39" fillId="5" borderId="12" xfId="0" quotePrefix="1" applyFont="1" applyFill="1" applyBorder="1" applyAlignment="1">
      <alignment horizontal="center" vertical="center"/>
    </xf>
    <xf numFmtId="164" fontId="39" fillId="5" borderId="10" xfId="0" applyNumberFormat="1" applyFont="1" applyFill="1" applyBorder="1" applyAlignment="1">
      <alignment horizontal="center" vertical="center" wrapText="1"/>
    </xf>
    <xf numFmtId="164" fontId="39" fillId="5" borderId="9" xfId="0" applyNumberFormat="1" applyFont="1" applyFill="1" applyBorder="1" applyAlignment="1">
      <alignment horizontal="center" vertical="center"/>
    </xf>
    <xf numFmtId="164" fontId="39" fillId="5" borderId="8" xfId="0" applyNumberFormat="1" applyFont="1" applyFill="1" applyBorder="1" applyAlignment="1">
      <alignment horizontal="center" vertical="center"/>
    </xf>
    <xf numFmtId="164" fontId="39" fillId="5" borderId="12" xfId="0" applyNumberFormat="1" applyFont="1" applyFill="1" applyBorder="1" applyAlignment="1">
      <alignment horizontal="center" vertical="center"/>
    </xf>
    <xf numFmtId="164" fontId="39" fillId="5" borderId="2" xfId="0" applyNumberFormat="1" applyFont="1" applyFill="1" applyBorder="1" applyAlignment="1">
      <alignment horizontal="center" vertical="center" wrapText="1"/>
    </xf>
    <xf numFmtId="164" fontId="39" fillId="5" borderId="4" xfId="0" applyNumberFormat="1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164" fontId="1" fillId="0" borderId="0" xfId="0" quotePrefix="1" applyNumberFormat="1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_Aw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</xdr:rowOff>
    </xdr:from>
    <xdr:to>
      <xdr:col>2</xdr:col>
      <xdr:colOff>85725</xdr:colOff>
      <xdr:row>4</xdr:row>
      <xdr:rowOff>9525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09A2681C-6601-46F6-B44A-044B6EDC0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4314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0</xdr:row>
      <xdr:rowOff>76200</xdr:rowOff>
    </xdr:from>
    <xdr:to>
      <xdr:col>4</xdr:col>
      <xdr:colOff>571500</xdr:colOff>
      <xdr:row>4</xdr:row>
      <xdr:rowOff>19050</xdr:rowOff>
    </xdr:to>
    <xdr:pic>
      <xdr:nvPicPr>
        <xdr:cNvPr id="3" name="Picture 5037">
          <a:extLst>
            <a:ext uri="{FF2B5EF4-FFF2-40B4-BE49-F238E27FC236}">
              <a16:creationId xmlns:a16="http://schemas.microsoft.com/office/drawing/2014/main" id="{248F8961-B016-4E25-A9AB-F91C97BA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76200"/>
          <a:ext cx="1914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0</xdr:row>
      <xdr:rowOff>92075</xdr:rowOff>
    </xdr:from>
    <xdr:to>
      <xdr:col>7</xdr:col>
      <xdr:colOff>0</xdr:colOff>
      <xdr:row>1</xdr:row>
      <xdr:rowOff>647700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EC0F4CD2-3BC9-4891-987C-64C509E8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92075"/>
          <a:ext cx="3886200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</xdr:row>
      <xdr:rowOff>104775</xdr:rowOff>
    </xdr:from>
    <xdr:to>
      <xdr:col>8</xdr:col>
      <xdr:colOff>380999</xdr:colOff>
      <xdr:row>1</xdr:row>
      <xdr:rowOff>561975</xdr:rowOff>
    </xdr:to>
    <xdr:pic>
      <xdr:nvPicPr>
        <xdr:cNvPr id="3" name="Picture 5037">
          <a:extLst>
            <a:ext uri="{FF2B5EF4-FFF2-40B4-BE49-F238E27FC236}">
              <a16:creationId xmlns:a16="http://schemas.microsoft.com/office/drawing/2014/main" id="{A84DDAC6-D741-443F-ABB7-F83F12FE7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295275"/>
          <a:ext cx="21907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95249</xdr:rowOff>
    </xdr:from>
    <xdr:to>
      <xdr:col>8</xdr:col>
      <xdr:colOff>1219200</xdr:colOff>
      <xdr:row>2</xdr:row>
      <xdr:rowOff>352424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10C1974A-5153-442B-9C72-25D2D4C3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95249"/>
          <a:ext cx="5962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1590675</xdr:colOff>
      <xdr:row>1</xdr:row>
      <xdr:rowOff>57150</xdr:rowOff>
    </xdr:from>
    <xdr:to>
      <xdr:col>10</xdr:col>
      <xdr:colOff>1638300</xdr:colOff>
      <xdr:row>2</xdr:row>
      <xdr:rowOff>266700</xdr:rowOff>
    </xdr:to>
    <xdr:pic>
      <xdr:nvPicPr>
        <xdr:cNvPr id="3" name="Picture 5037">
          <a:extLst>
            <a:ext uri="{FF2B5EF4-FFF2-40B4-BE49-F238E27FC236}">
              <a16:creationId xmlns:a16="http://schemas.microsoft.com/office/drawing/2014/main" id="{4C256018-BA96-489A-8A10-37DBD287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219075"/>
          <a:ext cx="22669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1971675</xdr:colOff>
      <xdr:row>0</xdr:row>
      <xdr:rowOff>47625</xdr:rowOff>
    </xdr:from>
    <xdr:to>
      <xdr:col>6</xdr:col>
      <xdr:colOff>495300</xdr:colOff>
      <xdr:row>2</xdr:row>
      <xdr:rowOff>247650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EDF76B0F-22FF-4C5B-AEA5-B010F40B8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47625"/>
          <a:ext cx="54673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203199</xdr:colOff>
      <xdr:row>0</xdr:row>
      <xdr:rowOff>60325</xdr:rowOff>
    </xdr:from>
    <xdr:to>
      <xdr:col>7</xdr:col>
      <xdr:colOff>682624</xdr:colOff>
      <xdr:row>2</xdr:row>
      <xdr:rowOff>285750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5A75B768-451C-4B2C-A53D-947BD02D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4949" y="60325"/>
          <a:ext cx="54991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736600</xdr:colOff>
      <xdr:row>0</xdr:row>
      <xdr:rowOff>44450</xdr:rowOff>
    </xdr:from>
    <xdr:to>
      <xdr:col>8</xdr:col>
      <xdr:colOff>635000</xdr:colOff>
      <xdr:row>5</xdr:row>
      <xdr:rowOff>123825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95DF00BA-15D8-4733-AC0C-244AC63AA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0" y="44450"/>
          <a:ext cx="58420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123701</xdr:colOff>
      <xdr:row>0</xdr:row>
      <xdr:rowOff>39090</xdr:rowOff>
    </xdr:from>
    <xdr:to>
      <xdr:col>8</xdr:col>
      <xdr:colOff>804058</xdr:colOff>
      <xdr:row>4</xdr:row>
      <xdr:rowOff>105765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EA6C04BE-6E7C-482F-9324-A06C4C6AE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676" y="39090"/>
          <a:ext cx="544285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0</xdr:row>
      <xdr:rowOff>63500</xdr:rowOff>
    </xdr:from>
    <xdr:to>
      <xdr:col>9</xdr:col>
      <xdr:colOff>215899</xdr:colOff>
      <xdr:row>4</xdr:row>
      <xdr:rowOff>130175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198D0F7B-906F-4937-AB1A-A846C775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4" y="63500"/>
          <a:ext cx="5654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0</xdr:rowOff>
    </xdr:from>
    <xdr:to>
      <xdr:col>8</xdr:col>
      <xdr:colOff>238126</xdr:colOff>
      <xdr:row>4</xdr:row>
      <xdr:rowOff>66675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B751AD92-CA7A-4A49-AF6C-9D10F634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0"/>
          <a:ext cx="629602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7</xdr:col>
      <xdr:colOff>0</xdr:colOff>
      <xdr:row>3</xdr:row>
      <xdr:rowOff>123825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7196E65E-FD1C-4413-A255-9E4D635CE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0"/>
          <a:ext cx="53149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441325</xdr:colOff>
      <xdr:row>0</xdr:row>
      <xdr:rowOff>19050</xdr:rowOff>
    </xdr:from>
    <xdr:to>
      <xdr:col>9</xdr:col>
      <xdr:colOff>384175</xdr:colOff>
      <xdr:row>1</xdr:row>
      <xdr:rowOff>381000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9771C7D9-1638-4DE1-A0D8-A729F92CC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19050"/>
          <a:ext cx="49244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85725</xdr:rowOff>
    </xdr:from>
    <xdr:to>
      <xdr:col>7</xdr:col>
      <xdr:colOff>885825</xdr:colOff>
      <xdr:row>3</xdr:row>
      <xdr:rowOff>123825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10EFB0E1-84E5-41A6-940B-6929A4FA9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85725"/>
          <a:ext cx="49244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727075</xdr:colOff>
      <xdr:row>0</xdr:row>
      <xdr:rowOff>25400</xdr:rowOff>
    </xdr:from>
    <xdr:to>
      <xdr:col>9</xdr:col>
      <xdr:colOff>1000125</xdr:colOff>
      <xdr:row>3</xdr:row>
      <xdr:rowOff>92075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B7D74BC9-4D98-41E6-87F7-F3C4991E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1425" y="25400"/>
          <a:ext cx="5045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76200</xdr:rowOff>
    </xdr:from>
    <xdr:to>
      <xdr:col>8</xdr:col>
      <xdr:colOff>133350</xdr:colOff>
      <xdr:row>2</xdr:row>
      <xdr:rowOff>76200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915F2230-D0FA-4D64-B550-0807153C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76200"/>
          <a:ext cx="55816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400049</xdr:colOff>
      <xdr:row>0</xdr:row>
      <xdr:rowOff>66675</xdr:rowOff>
    </xdr:from>
    <xdr:to>
      <xdr:col>6</xdr:col>
      <xdr:colOff>742949</xdr:colOff>
      <xdr:row>2</xdr:row>
      <xdr:rowOff>38100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0651FA55-7595-473B-A30D-3B8FD923C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4" y="66675"/>
          <a:ext cx="4867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0</xdr:row>
      <xdr:rowOff>0</xdr:rowOff>
    </xdr:from>
    <xdr:to>
      <xdr:col>6</xdr:col>
      <xdr:colOff>561975</xdr:colOff>
      <xdr:row>2</xdr:row>
      <xdr:rowOff>66675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E38665B5-F443-4CFE-969A-13FC2249A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1" y="0"/>
          <a:ext cx="492442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736600</xdr:colOff>
      <xdr:row>0</xdr:row>
      <xdr:rowOff>44450</xdr:rowOff>
    </xdr:from>
    <xdr:to>
      <xdr:col>8</xdr:col>
      <xdr:colOff>0</xdr:colOff>
      <xdr:row>5</xdr:row>
      <xdr:rowOff>123825</xdr:rowOff>
    </xdr:to>
    <xdr:pic>
      <xdr:nvPicPr>
        <xdr:cNvPr id="2" name="Picture 5" descr="Picture1">
          <a:extLst>
            <a:ext uri="{FF2B5EF4-FFF2-40B4-BE49-F238E27FC236}">
              <a16:creationId xmlns:a16="http://schemas.microsoft.com/office/drawing/2014/main" id="{B3B6EA8B-EC3C-4535-B6C7-DF1AC25C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0" y="44450"/>
          <a:ext cx="5730875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JHFGJGXBGCCNCVCCVVCVCC2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0.xml"/><Relationship Id="rId299" Type="http://schemas.openxmlformats.org/officeDocument/2006/relationships/revisionLog" Target="revisionLog250.xml"/><Relationship Id="rId63" Type="http://schemas.openxmlformats.org/officeDocument/2006/relationships/revisionLog" Target="revisionLog63.xml"/><Relationship Id="rId84" Type="http://schemas.openxmlformats.org/officeDocument/2006/relationships/revisionLog" Target="revisionLog84.xml"/><Relationship Id="rId138" Type="http://schemas.openxmlformats.org/officeDocument/2006/relationships/revisionLog" Target="revisionLog23.xml"/><Relationship Id="rId159" Type="http://schemas.openxmlformats.org/officeDocument/2006/relationships/revisionLog" Target="revisionLog44.xml"/><Relationship Id="rId170" Type="http://schemas.openxmlformats.org/officeDocument/2006/relationships/revisionLog" Target="revisionLog121.xml"/><Relationship Id="rId191" Type="http://schemas.openxmlformats.org/officeDocument/2006/relationships/revisionLog" Target="revisionLog142.xml"/><Relationship Id="rId205" Type="http://schemas.openxmlformats.org/officeDocument/2006/relationships/revisionLog" Target="revisionLog156.xml"/><Relationship Id="rId226" Type="http://schemas.openxmlformats.org/officeDocument/2006/relationships/revisionLog" Target="revisionLog177.xml"/><Relationship Id="rId247" Type="http://schemas.openxmlformats.org/officeDocument/2006/relationships/revisionLog" Target="revisionLog198.xml"/><Relationship Id="rId107" Type="http://schemas.openxmlformats.org/officeDocument/2006/relationships/revisionLog" Target="revisionLog107.xml"/><Relationship Id="rId268" Type="http://schemas.openxmlformats.org/officeDocument/2006/relationships/revisionLog" Target="revisionLog219.xml"/><Relationship Id="rId289" Type="http://schemas.openxmlformats.org/officeDocument/2006/relationships/revisionLog" Target="revisionLog240.xml"/><Relationship Id="rId128" Type="http://schemas.openxmlformats.org/officeDocument/2006/relationships/revisionLog" Target="revisionLog13.xml"/><Relationship Id="rId53" Type="http://schemas.openxmlformats.org/officeDocument/2006/relationships/revisionLog" Target="revisionLog53.xml"/><Relationship Id="rId74" Type="http://schemas.openxmlformats.org/officeDocument/2006/relationships/revisionLog" Target="revisionLog74.xml"/><Relationship Id="rId149" Type="http://schemas.openxmlformats.org/officeDocument/2006/relationships/revisionLog" Target="revisionLog34.xml"/><Relationship Id="rId95" Type="http://schemas.openxmlformats.org/officeDocument/2006/relationships/revisionLog" Target="revisionLog95.xml"/><Relationship Id="rId160" Type="http://schemas.openxmlformats.org/officeDocument/2006/relationships/revisionLog" Target="revisionLog45.xml"/><Relationship Id="rId181" Type="http://schemas.openxmlformats.org/officeDocument/2006/relationships/revisionLog" Target="revisionLog132.xml"/><Relationship Id="rId216" Type="http://schemas.openxmlformats.org/officeDocument/2006/relationships/revisionLog" Target="revisionLog167.xml"/><Relationship Id="rId237" Type="http://schemas.openxmlformats.org/officeDocument/2006/relationships/revisionLog" Target="revisionLog188.xml"/><Relationship Id="rId258" Type="http://schemas.openxmlformats.org/officeDocument/2006/relationships/revisionLog" Target="revisionLog209.xml"/><Relationship Id="rId279" Type="http://schemas.openxmlformats.org/officeDocument/2006/relationships/revisionLog" Target="revisionLog230.xml"/><Relationship Id="rId118" Type="http://schemas.openxmlformats.org/officeDocument/2006/relationships/revisionLog" Target="revisionLog111.xml"/><Relationship Id="rId64" Type="http://schemas.openxmlformats.org/officeDocument/2006/relationships/revisionLog" Target="revisionLog64.xml"/><Relationship Id="rId139" Type="http://schemas.openxmlformats.org/officeDocument/2006/relationships/revisionLog" Target="revisionLog24.xml"/><Relationship Id="rId290" Type="http://schemas.openxmlformats.org/officeDocument/2006/relationships/revisionLog" Target="revisionLog241.xml"/><Relationship Id="rId85" Type="http://schemas.openxmlformats.org/officeDocument/2006/relationships/revisionLog" Target="revisionLog85.xml"/><Relationship Id="rId150" Type="http://schemas.openxmlformats.org/officeDocument/2006/relationships/revisionLog" Target="revisionLog35.xml"/><Relationship Id="rId171" Type="http://schemas.openxmlformats.org/officeDocument/2006/relationships/revisionLog" Target="revisionLog122.xml"/><Relationship Id="rId192" Type="http://schemas.openxmlformats.org/officeDocument/2006/relationships/revisionLog" Target="revisionLog143.xml"/><Relationship Id="rId206" Type="http://schemas.openxmlformats.org/officeDocument/2006/relationships/revisionLog" Target="revisionLog157.xml"/><Relationship Id="rId227" Type="http://schemas.openxmlformats.org/officeDocument/2006/relationships/revisionLog" Target="revisionLog178.xml"/><Relationship Id="rId248" Type="http://schemas.openxmlformats.org/officeDocument/2006/relationships/revisionLog" Target="revisionLog199.xml"/><Relationship Id="rId269" Type="http://schemas.openxmlformats.org/officeDocument/2006/relationships/revisionLog" Target="revisionLog220.xml"/><Relationship Id="rId124" Type="http://schemas.openxmlformats.org/officeDocument/2006/relationships/revisionLog" Target="revisionLog115.xml"/><Relationship Id="rId108" Type="http://schemas.openxmlformats.org/officeDocument/2006/relationships/revisionLog" Target="revisionLog108.xml"/><Relationship Id="rId129" Type="http://schemas.openxmlformats.org/officeDocument/2006/relationships/revisionLog" Target="revisionLog14.xml"/><Relationship Id="rId103" Type="http://schemas.openxmlformats.org/officeDocument/2006/relationships/revisionLog" Target="revisionLog103.xml"/><Relationship Id="rId59" Type="http://schemas.openxmlformats.org/officeDocument/2006/relationships/revisionLog" Target="revisionLog59.xml"/><Relationship Id="rId280" Type="http://schemas.openxmlformats.org/officeDocument/2006/relationships/revisionLog" Target="revisionLog231.xml"/><Relationship Id="rId54" Type="http://schemas.openxmlformats.org/officeDocument/2006/relationships/revisionLog" Target="revisionLog54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91" Type="http://schemas.openxmlformats.org/officeDocument/2006/relationships/revisionLog" Target="revisionLog91.xml"/><Relationship Id="rId96" Type="http://schemas.openxmlformats.org/officeDocument/2006/relationships/revisionLog" Target="revisionLog96.xml"/><Relationship Id="rId140" Type="http://schemas.openxmlformats.org/officeDocument/2006/relationships/revisionLog" Target="revisionLog25.xml"/><Relationship Id="rId145" Type="http://schemas.openxmlformats.org/officeDocument/2006/relationships/revisionLog" Target="revisionLog30.xml"/><Relationship Id="rId161" Type="http://schemas.openxmlformats.org/officeDocument/2006/relationships/revisionLog" Target="revisionLog46.xml"/><Relationship Id="rId166" Type="http://schemas.openxmlformats.org/officeDocument/2006/relationships/revisionLog" Target="revisionLog117.xml"/><Relationship Id="rId182" Type="http://schemas.openxmlformats.org/officeDocument/2006/relationships/revisionLog" Target="revisionLog133.xml"/><Relationship Id="rId187" Type="http://schemas.openxmlformats.org/officeDocument/2006/relationships/revisionLog" Target="revisionLog138.xml"/><Relationship Id="rId217" Type="http://schemas.openxmlformats.org/officeDocument/2006/relationships/revisionLog" Target="revisionLog168.xml"/><Relationship Id="rId212" Type="http://schemas.openxmlformats.org/officeDocument/2006/relationships/revisionLog" Target="revisionLog163.xml"/><Relationship Id="rId233" Type="http://schemas.openxmlformats.org/officeDocument/2006/relationships/revisionLog" Target="revisionLog184.xml"/><Relationship Id="rId238" Type="http://schemas.openxmlformats.org/officeDocument/2006/relationships/revisionLog" Target="revisionLog189.xml"/><Relationship Id="rId254" Type="http://schemas.openxmlformats.org/officeDocument/2006/relationships/revisionLog" Target="revisionLog205.xml"/><Relationship Id="rId259" Type="http://schemas.openxmlformats.org/officeDocument/2006/relationships/revisionLog" Target="revisionLog210.xml"/><Relationship Id="rId119" Type="http://schemas.openxmlformats.org/officeDocument/2006/relationships/revisionLog" Target="revisionLog8.xml"/><Relationship Id="rId114" Type="http://schemas.openxmlformats.org/officeDocument/2006/relationships/revisionLog" Target="revisionLog5.xml"/><Relationship Id="rId270" Type="http://schemas.openxmlformats.org/officeDocument/2006/relationships/revisionLog" Target="revisionLog221.xml"/><Relationship Id="rId275" Type="http://schemas.openxmlformats.org/officeDocument/2006/relationships/revisionLog" Target="revisionLog226.xml"/><Relationship Id="rId291" Type="http://schemas.openxmlformats.org/officeDocument/2006/relationships/revisionLog" Target="revisionLog242.xml"/><Relationship Id="rId296" Type="http://schemas.openxmlformats.org/officeDocument/2006/relationships/revisionLog" Target="revisionLog247.xml"/><Relationship Id="rId300" Type="http://schemas.openxmlformats.org/officeDocument/2006/relationships/revisionLog" Target="revisionLog251.xml"/><Relationship Id="rId130" Type="http://schemas.openxmlformats.org/officeDocument/2006/relationships/revisionLog" Target="revisionLog15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81" Type="http://schemas.openxmlformats.org/officeDocument/2006/relationships/revisionLog" Target="revisionLog81.xml"/><Relationship Id="rId86" Type="http://schemas.openxmlformats.org/officeDocument/2006/relationships/revisionLog" Target="revisionLog86.xml"/><Relationship Id="rId135" Type="http://schemas.openxmlformats.org/officeDocument/2006/relationships/revisionLog" Target="revisionLog20.xml"/><Relationship Id="rId151" Type="http://schemas.openxmlformats.org/officeDocument/2006/relationships/revisionLog" Target="revisionLog36.xml"/><Relationship Id="rId156" Type="http://schemas.openxmlformats.org/officeDocument/2006/relationships/revisionLog" Target="revisionLog41.xml"/><Relationship Id="rId177" Type="http://schemas.openxmlformats.org/officeDocument/2006/relationships/revisionLog" Target="revisionLog128.xml"/><Relationship Id="rId198" Type="http://schemas.openxmlformats.org/officeDocument/2006/relationships/revisionLog" Target="revisionLog149.xml"/><Relationship Id="rId172" Type="http://schemas.openxmlformats.org/officeDocument/2006/relationships/revisionLog" Target="revisionLog123.xml"/><Relationship Id="rId193" Type="http://schemas.openxmlformats.org/officeDocument/2006/relationships/revisionLog" Target="revisionLog144.xml"/><Relationship Id="rId202" Type="http://schemas.openxmlformats.org/officeDocument/2006/relationships/revisionLog" Target="revisionLog153.xml"/><Relationship Id="rId207" Type="http://schemas.openxmlformats.org/officeDocument/2006/relationships/revisionLog" Target="revisionLog158.xml"/><Relationship Id="rId223" Type="http://schemas.openxmlformats.org/officeDocument/2006/relationships/revisionLog" Target="revisionLog174.xml"/><Relationship Id="rId228" Type="http://schemas.openxmlformats.org/officeDocument/2006/relationships/revisionLog" Target="revisionLog179.xml"/><Relationship Id="rId244" Type="http://schemas.openxmlformats.org/officeDocument/2006/relationships/revisionLog" Target="revisionLog195.xml"/><Relationship Id="rId249" Type="http://schemas.openxmlformats.org/officeDocument/2006/relationships/revisionLog" Target="revisionLog200.xml"/><Relationship Id="rId109" Type="http://schemas.openxmlformats.org/officeDocument/2006/relationships/revisionLog" Target="revisionLog109.xml"/><Relationship Id="rId260" Type="http://schemas.openxmlformats.org/officeDocument/2006/relationships/revisionLog" Target="revisionLog211.xml"/><Relationship Id="rId265" Type="http://schemas.openxmlformats.org/officeDocument/2006/relationships/revisionLog" Target="revisionLog216.xml"/><Relationship Id="rId281" Type="http://schemas.openxmlformats.org/officeDocument/2006/relationships/revisionLog" Target="revisionLog232.xml"/><Relationship Id="rId286" Type="http://schemas.openxmlformats.org/officeDocument/2006/relationships/revisionLog" Target="revisionLog237.xml"/><Relationship Id="rId120" Type="http://schemas.openxmlformats.org/officeDocument/2006/relationships/revisionLog" Target="revisionLog9.xml"/><Relationship Id="rId104" Type="http://schemas.openxmlformats.org/officeDocument/2006/relationships/revisionLog" Target="revisionLog104.xml"/><Relationship Id="rId125" Type="http://schemas.openxmlformats.org/officeDocument/2006/relationships/revisionLog" Target="revisionLog10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76" Type="http://schemas.openxmlformats.org/officeDocument/2006/relationships/revisionLog" Target="revisionLog76.xml"/><Relationship Id="rId97" Type="http://schemas.openxmlformats.org/officeDocument/2006/relationships/revisionLog" Target="revisionLog97.xml"/><Relationship Id="rId141" Type="http://schemas.openxmlformats.org/officeDocument/2006/relationships/revisionLog" Target="revisionLog26.xml"/><Relationship Id="rId146" Type="http://schemas.openxmlformats.org/officeDocument/2006/relationships/revisionLog" Target="revisionLog31.xml"/><Relationship Id="rId167" Type="http://schemas.openxmlformats.org/officeDocument/2006/relationships/revisionLog" Target="revisionLog118.xml"/><Relationship Id="rId188" Type="http://schemas.openxmlformats.org/officeDocument/2006/relationships/revisionLog" Target="revisionLog139.xml"/><Relationship Id="rId92" Type="http://schemas.openxmlformats.org/officeDocument/2006/relationships/revisionLog" Target="revisionLog92.xml"/><Relationship Id="rId71" Type="http://schemas.openxmlformats.org/officeDocument/2006/relationships/revisionLog" Target="revisionLog71.xml"/><Relationship Id="rId162" Type="http://schemas.openxmlformats.org/officeDocument/2006/relationships/revisionLog" Target="revisionLog47.xml"/><Relationship Id="rId183" Type="http://schemas.openxmlformats.org/officeDocument/2006/relationships/revisionLog" Target="revisionLog134.xml"/><Relationship Id="rId213" Type="http://schemas.openxmlformats.org/officeDocument/2006/relationships/revisionLog" Target="revisionLog164.xml"/><Relationship Id="rId218" Type="http://schemas.openxmlformats.org/officeDocument/2006/relationships/revisionLog" Target="revisionLog169.xml"/><Relationship Id="rId234" Type="http://schemas.openxmlformats.org/officeDocument/2006/relationships/revisionLog" Target="revisionLog185.xml"/><Relationship Id="rId239" Type="http://schemas.openxmlformats.org/officeDocument/2006/relationships/revisionLog" Target="revisionLog190.xml"/><Relationship Id="rId250" Type="http://schemas.openxmlformats.org/officeDocument/2006/relationships/revisionLog" Target="revisionLog201.xml"/><Relationship Id="rId255" Type="http://schemas.openxmlformats.org/officeDocument/2006/relationships/revisionLog" Target="revisionLog206.xml"/><Relationship Id="rId271" Type="http://schemas.openxmlformats.org/officeDocument/2006/relationships/revisionLog" Target="revisionLog222.xml"/><Relationship Id="rId276" Type="http://schemas.openxmlformats.org/officeDocument/2006/relationships/revisionLog" Target="revisionLog227.xml"/><Relationship Id="rId292" Type="http://schemas.openxmlformats.org/officeDocument/2006/relationships/revisionLog" Target="revisionLog243.xml"/><Relationship Id="rId297" Type="http://schemas.openxmlformats.org/officeDocument/2006/relationships/revisionLog" Target="revisionLog248.xml"/><Relationship Id="rId115" Type="http://schemas.openxmlformats.org/officeDocument/2006/relationships/revisionLog" Target="revisionLog6.xml"/><Relationship Id="rId131" Type="http://schemas.openxmlformats.org/officeDocument/2006/relationships/revisionLog" Target="revisionLog16.xml"/><Relationship Id="rId110" Type="http://schemas.openxmlformats.org/officeDocument/2006/relationships/revisionLog" Target="revisionLog1.xml"/><Relationship Id="rId66" Type="http://schemas.openxmlformats.org/officeDocument/2006/relationships/revisionLog" Target="revisionLog66.xml"/><Relationship Id="rId87" Type="http://schemas.openxmlformats.org/officeDocument/2006/relationships/revisionLog" Target="revisionLog87.xml"/><Relationship Id="rId136" Type="http://schemas.openxmlformats.org/officeDocument/2006/relationships/revisionLog" Target="revisionLog21.xml"/><Relationship Id="rId157" Type="http://schemas.openxmlformats.org/officeDocument/2006/relationships/revisionLog" Target="revisionLog42.xml"/><Relationship Id="rId178" Type="http://schemas.openxmlformats.org/officeDocument/2006/relationships/revisionLog" Target="revisionLog129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152" Type="http://schemas.openxmlformats.org/officeDocument/2006/relationships/revisionLog" Target="revisionLog37.xml"/><Relationship Id="rId173" Type="http://schemas.openxmlformats.org/officeDocument/2006/relationships/revisionLog" Target="revisionLog124.xml"/><Relationship Id="rId194" Type="http://schemas.openxmlformats.org/officeDocument/2006/relationships/revisionLog" Target="revisionLog145.xml"/><Relationship Id="rId199" Type="http://schemas.openxmlformats.org/officeDocument/2006/relationships/revisionLog" Target="revisionLog150.xml"/><Relationship Id="rId203" Type="http://schemas.openxmlformats.org/officeDocument/2006/relationships/revisionLog" Target="revisionLog154.xml"/><Relationship Id="rId208" Type="http://schemas.openxmlformats.org/officeDocument/2006/relationships/revisionLog" Target="revisionLog159.xml"/><Relationship Id="rId229" Type="http://schemas.openxmlformats.org/officeDocument/2006/relationships/revisionLog" Target="revisionLog180.xml"/><Relationship Id="rId224" Type="http://schemas.openxmlformats.org/officeDocument/2006/relationships/revisionLog" Target="revisionLog175.xml"/><Relationship Id="rId240" Type="http://schemas.openxmlformats.org/officeDocument/2006/relationships/revisionLog" Target="revisionLog191.xml"/><Relationship Id="rId245" Type="http://schemas.openxmlformats.org/officeDocument/2006/relationships/revisionLog" Target="revisionLog196.xml"/><Relationship Id="rId261" Type="http://schemas.openxmlformats.org/officeDocument/2006/relationships/revisionLog" Target="revisionLog212.xml"/><Relationship Id="rId266" Type="http://schemas.openxmlformats.org/officeDocument/2006/relationships/revisionLog" Target="revisionLog217.xml"/><Relationship Id="rId287" Type="http://schemas.openxmlformats.org/officeDocument/2006/relationships/revisionLog" Target="revisionLog238.xml"/><Relationship Id="rId126" Type="http://schemas.openxmlformats.org/officeDocument/2006/relationships/revisionLog" Target="revisionLog11.xml"/><Relationship Id="rId105" Type="http://schemas.openxmlformats.org/officeDocument/2006/relationships/revisionLog" Target="revisionLog105.xml"/><Relationship Id="rId100" Type="http://schemas.openxmlformats.org/officeDocument/2006/relationships/revisionLog" Target="revisionLog100.xml"/><Relationship Id="rId77" Type="http://schemas.openxmlformats.org/officeDocument/2006/relationships/revisionLog" Target="revisionLog77.xml"/><Relationship Id="rId56" Type="http://schemas.openxmlformats.org/officeDocument/2006/relationships/revisionLog" Target="revisionLog56.xml"/><Relationship Id="rId147" Type="http://schemas.openxmlformats.org/officeDocument/2006/relationships/revisionLog" Target="revisionLog32.xml"/><Relationship Id="rId168" Type="http://schemas.openxmlformats.org/officeDocument/2006/relationships/revisionLog" Target="revisionLog119.xml"/><Relationship Id="rId282" Type="http://schemas.openxmlformats.org/officeDocument/2006/relationships/revisionLog" Target="revisionLog233.xml"/><Relationship Id="rId98" Type="http://schemas.openxmlformats.org/officeDocument/2006/relationships/revisionLog" Target="revisionLog9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93" Type="http://schemas.openxmlformats.org/officeDocument/2006/relationships/revisionLog" Target="revisionLog93.xml"/><Relationship Id="rId121" Type="http://schemas.openxmlformats.org/officeDocument/2006/relationships/revisionLog" Target="revisionLog112.xml"/><Relationship Id="rId142" Type="http://schemas.openxmlformats.org/officeDocument/2006/relationships/revisionLog" Target="revisionLog27.xml"/><Relationship Id="rId163" Type="http://schemas.openxmlformats.org/officeDocument/2006/relationships/revisionLog" Target="revisionLog48.xml"/><Relationship Id="rId184" Type="http://schemas.openxmlformats.org/officeDocument/2006/relationships/revisionLog" Target="revisionLog135.xml"/><Relationship Id="rId189" Type="http://schemas.openxmlformats.org/officeDocument/2006/relationships/revisionLog" Target="revisionLog140.xml"/><Relationship Id="rId219" Type="http://schemas.openxmlformats.org/officeDocument/2006/relationships/revisionLog" Target="revisionLog170.xml"/><Relationship Id="rId214" Type="http://schemas.openxmlformats.org/officeDocument/2006/relationships/revisionLog" Target="revisionLog165.xml"/><Relationship Id="rId230" Type="http://schemas.openxmlformats.org/officeDocument/2006/relationships/revisionLog" Target="revisionLog181.xml"/><Relationship Id="rId235" Type="http://schemas.openxmlformats.org/officeDocument/2006/relationships/revisionLog" Target="revisionLog186.xml"/><Relationship Id="rId251" Type="http://schemas.openxmlformats.org/officeDocument/2006/relationships/revisionLog" Target="revisionLog202.xml"/><Relationship Id="rId256" Type="http://schemas.openxmlformats.org/officeDocument/2006/relationships/revisionLog" Target="revisionLog207.xml"/><Relationship Id="rId277" Type="http://schemas.openxmlformats.org/officeDocument/2006/relationships/revisionLog" Target="revisionLog228.xml"/><Relationship Id="rId298" Type="http://schemas.openxmlformats.org/officeDocument/2006/relationships/revisionLog" Target="revisionLog249.xml"/><Relationship Id="rId116" Type="http://schemas.openxmlformats.org/officeDocument/2006/relationships/revisionLog" Target="revisionLog7.xml"/><Relationship Id="rId67" Type="http://schemas.openxmlformats.org/officeDocument/2006/relationships/revisionLog" Target="revisionLog67.xml"/><Relationship Id="rId137" Type="http://schemas.openxmlformats.org/officeDocument/2006/relationships/revisionLog" Target="revisionLog22.xml"/><Relationship Id="rId158" Type="http://schemas.openxmlformats.org/officeDocument/2006/relationships/revisionLog" Target="revisionLog43.xml"/><Relationship Id="rId272" Type="http://schemas.openxmlformats.org/officeDocument/2006/relationships/revisionLog" Target="revisionLog223.xml"/><Relationship Id="rId293" Type="http://schemas.openxmlformats.org/officeDocument/2006/relationships/revisionLog" Target="revisionLog244.xml"/><Relationship Id="rId111" Type="http://schemas.openxmlformats.org/officeDocument/2006/relationships/revisionLog" Target="revisionLog2.xml"/><Relationship Id="rId132" Type="http://schemas.openxmlformats.org/officeDocument/2006/relationships/revisionLog" Target="revisionLog17.xml"/><Relationship Id="rId62" Type="http://schemas.openxmlformats.org/officeDocument/2006/relationships/revisionLog" Target="revisionLog62.xml"/><Relationship Id="rId83" Type="http://schemas.openxmlformats.org/officeDocument/2006/relationships/revisionLog" Target="revisionLog83.xml"/><Relationship Id="rId88" Type="http://schemas.openxmlformats.org/officeDocument/2006/relationships/revisionLog" Target="revisionLog88.xml"/><Relationship Id="rId153" Type="http://schemas.openxmlformats.org/officeDocument/2006/relationships/revisionLog" Target="revisionLog38.xml"/><Relationship Id="rId174" Type="http://schemas.openxmlformats.org/officeDocument/2006/relationships/revisionLog" Target="revisionLog125.xml"/><Relationship Id="rId179" Type="http://schemas.openxmlformats.org/officeDocument/2006/relationships/revisionLog" Target="revisionLog130.xml"/><Relationship Id="rId195" Type="http://schemas.openxmlformats.org/officeDocument/2006/relationships/revisionLog" Target="revisionLog146.xml"/><Relationship Id="rId209" Type="http://schemas.openxmlformats.org/officeDocument/2006/relationships/revisionLog" Target="revisionLog160.xml"/><Relationship Id="rId190" Type="http://schemas.openxmlformats.org/officeDocument/2006/relationships/revisionLog" Target="revisionLog141.xml"/><Relationship Id="rId204" Type="http://schemas.openxmlformats.org/officeDocument/2006/relationships/revisionLog" Target="revisionLog155.xml"/><Relationship Id="rId220" Type="http://schemas.openxmlformats.org/officeDocument/2006/relationships/revisionLog" Target="revisionLog171.xml"/><Relationship Id="rId225" Type="http://schemas.openxmlformats.org/officeDocument/2006/relationships/revisionLog" Target="revisionLog176.xml"/><Relationship Id="rId241" Type="http://schemas.openxmlformats.org/officeDocument/2006/relationships/revisionLog" Target="revisionLog192.xml"/><Relationship Id="rId246" Type="http://schemas.openxmlformats.org/officeDocument/2006/relationships/revisionLog" Target="revisionLog197.xml"/><Relationship Id="rId267" Type="http://schemas.openxmlformats.org/officeDocument/2006/relationships/revisionLog" Target="revisionLog218.xml"/><Relationship Id="rId288" Type="http://schemas.openxmlformats.org/officeDocument/2006/relationships/revisionLog" Target="revisionLog239.xml"/><Relationship Id="rId127" Type="http://schemas.openxmlformats.org/officeDocument/2006/relationships/revisionLog" Target="revisionLog12.xml"/><Relationship Id="rId106" Type="http://schemas.openxmlformats.org/officeDocument/2006/relationships/revisionLog" Target="revisionLog106.xml"/><Relationship Id="rId57" Type="http://schemas.openxmlformats.org/officeDocument/2006/relationships/revisionLog" Target="revisionLog57.xml"/><Relationship Id="rId262" Type="http://schemas.openxmlformats.org/officeDocument/2006/relationships/revisionLog" Target="revisionLog213.xml"/><Relationship Id="rId283" Type="http://schemas.openxmlformats.org/officeDocument/2006/relationships/revisionLog" Target="revisionLog234.xml"/><Relationship Id="rId122" Type="http://schemas.openxmlformats.org/officeDocument/2006/relationships/revisionLog" Target="revisionLog113.xml"/><Relationship Id="rId101" Type="http://schemas.openxmlformats.org/officeDocument/2006/relationships/revisionLog" Target="revisionLog101.xml"/><Relationship Id="rId52" Type="http://schemas.openxmlformats.org/officeDocument/2006/relationships/revisionLog" Target="revisionLog52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94" Type="http://schemas.openxmlformats.org/officeDocument/2006/relationships/revisionLog" Target="revisionLog94.xml"/><Relationship Id="rId99" Type="http://schemas.openxmlformats.org/officeDocument/2006/relationships/revisionLog" Target="revisionLog99.xml"/><Relationship Id="rId143" Type="http://schemas.openxmlformats.org/officeDocument/2006/relationships/revisionLog" Target="revisionLog28.xml"/><Relationship Id="rId148" Type="http://schemas.openxmlformats.org/officeDocument/2006/relationships/revisionLog" Target="revisionLog33.xml"/><Relationship Id="rId164" Type="http://schemas.openxmlformats.org/officeDocument/2006/relationships/revisionLog" Target="revisionLog49.xml"/><Relationship Id="rId169" Type="http://schemas.openxmlformats.org/officeDocument/2006/relationships/revisionLog" Target="revisionLog120.xml"/><Relationship Id="rId185" Type="http://schemas.openxmlformats.org/officeDocument/2006/relationships/revisionLog" Target="revisionLog136.xml"/><Relationship Id="rId180" Type="http://schemas.openxmlformats.org/officeDocument/2006/relationships/revisionLog" Target="revisionLog131.xml"/><Relationship Id="rId210" Type="http://schemas.openxmlformats.org/officeDocument/2006/relationships/revisionLog" Target="revisionLog161.xml"/><Relationship Id="rId215" Type="http://schemas.openxmlformats.org/officeDocument/2006/relationships/revisionLog" Target="revisionLog166.xml"/><Relationship Id="rId236" Type="http://schemas.openxmlformats.org/officeDocument/2006/relationships/revisionLog" Target="revisionLog187.xml"/><Relationship Id="rId257" Type="http://schemas.openxmlformats.org/officeDocument/2006/relationships/revisionLog" Target="revisionLog208.xml"/><Relationship Id="rId278" Type="http://schemas.openxmlformats.org/officeDocument/2006/relationships/revisionLog" Target="revisionLog229.xml"/><Relationship Id="rId231" Type="http://schemas.openxmlformats.org/officeDocument/2006/relationships/revisionLog" Target="revisionLog182.xml"/><Relationship Id="rId252" Type="http://schemas.openxmlformats.org/officeDocument/2006/relationships/revisionLog" Target="revisionLog203.xml"/><Relationship Id="rId273" Type="http://schemas.openxmlformats.org/officeDocument/2006/relationships/revisionLog" Target="revisionLog224.xml"/><Relationship Id="rId294" Type="http://schemas.openxmlformats.org/officeDocument/2006/relationships/revisionLog" Target="revisionLog245.xml"/><Relationship Id="rId112" Type="http://schemas.openxmlformats.org/officeDocument/2006/relationships/revisionLog" Target="revisionLog3.xml"/><Relationship Id="rId68" Type="http://schemas.openxmlformats.org/officeDocument/2006/relationships/revisionLog" Target="revisionLog68.xml"/><Relationship Id="rId89" Type="http://schemas.openxmlformats.org/officeDocument/2006/relationships/revisionLog" Target="revisionLog89.xml"/><Relationship Id="rId133" Type="http://schemas.openxmlformats.org/officeDocument/2006/relationships/revisionLog" Target="revisionLog18.xml"/><Relationship Id="rId154" Type="http://schemas.openxmlformats.org/officeDocument/2006/relationships/revisionLog" Target="revisionLog39.xml"/><Relationship Id="rId175" Type="http://schemas.openxmlformats.org/officeDocument/2006/relationships/revisionLog" Target="revisionLog126.xml"/><Relationship Id="rId196" Type="http://schemas.openxmlformats.org/officeDocument/2006/relationships/revisionLog" Target="revisionLog147.xml"/><Relationship Id="rId200" Type="http://schemas.openxmlformats.org/officeDocument/2006/relationships/revisionLog" Target="revisionLog151.xml"/><Relationship Id="rId221" Type="http://schemas.openxmlformats.org/officeDocument/2006/relationships/revisionLog" Target="revisionLog172.xml"/><Relationship Id="rId242" Type="http://schemas.openxmlformats.org/officeDocument/2006/relationships/revisionLog" Target="revisionLog193.xml"/><Relationship Id="rId263" Type="http://schemas.openxmlformats.org/officeDocument/2006/relationships/revisionLog" Target="revisionLog214.xml"/><Relationship Id="rId284" Type="http://schemas.openxmlformats.org/officeDocument/2006/relationships/revisionLog" Target="revisionLog235.xml"/><Relationship Id="rId123" Type="http://schemas.openxmlformats.org/officeDocument/2006/relationships/revisionLog" Target="revisionLog114.xml"/><Relationship Id="rId102" Type="http://schemas.openxmlformats.org/officeDocument/2006/relationships/revisionLog" Target="revisionLog102.xml"/><Relationship Id="rId58" Type="http://schemas.openxmlformats.org/officeDocument/2006/relationships/revisionLog" Target="revisionLog58.xml"/><Relationship Id="rId79" Type="http://schemas.openxmlformats.org/officeDocument/2006/relationships/revisionLog" Target="revisionLog79.xml"/><Relationship Id="rId144" Type="http://schemas.openxmlformats.org/officeDocument/2006/relationships/revisionLog" Target="revisionLog29.xml"/><Relationship Id="rId90" Type="http://schemas.openxmlformats.org/officeDocument/2006/relationships/revisionLog" Target="revisionLog90.xml"/><Relationship Id="rId165" Type="http://schemas.openxmlformats.org/officeDocument/2006/relationships/revisionLog" Target="revisionLog116.xml"/><Relationship Id="rId186" Type="http://schemas.openxmlformats.org/officeDocument/2006/relationships/revisionLog" Target="revisionLog137.xml"/><Relationship Id="rId211" Type="http://schemas.openxmlformats.org/officeDocument/2006/relationships/revisionLog" Target="revisionLog162.xml"/><Relationship Id="rId232" Type="http://schemas.openxmlformats.org/officeDocument/2006/relationships/revisionLog" Target="revisionLog183.xml"/><Relationship Id="rId253" Type="http://schemas.openxmlformats.org/officeDocument/2006/relationships/revisionLog" Target="revisionLog204.xml"/><Relationship Id="rId274" Type="http://schemas.openxmlformats.org/officeDocument/2006/relationships/revisionLog" Target="revisionLog225.xml"/><Relationship Id="rId295" Type="http://schemas.openxmlformats.org/officeDocument/2006/relationships/revisionLog" Target="revisionLog246.xml"/><Relationship Id="rId113" Type="http://schemas.openxmlformats.org/officeDocument/2006/relationships/revisionLog" Target="revisionLog4.xml"/><Relationship Id="rId134" Type="http://schemas.openxmlformats.org/officeDocument/2006/relationships/revisionLog" Target="revisionLog19.xml"/><Relationship Id="rId69" Type="http://schemas.openxmlformats.org/officeDocument/2006/relationships/revisionLog" Target="revisionLog69.xml"/><Relationship Id="rId80" Type="http://schemas.openxmlformats.org/officeDocument/2006/relationships/revisionLog" Target="revisionLog80.xml"/><Relationship Id="rId155" Type="http://schemas.openxmlformats.org/officeDocument/2006/relationships/revisionLog" Target="revisionLog40.xml"/><Relationship Id="rId176" Type="http://schemas.openxmlformats.org/officeDocument/2006/relationships/revisionLog" Target="revisionLog127.xml"/><Relationship Id="rId197" Type="http://schemas.openxmlformats.org/officeDocument/2006/relationships/revisionLog" Target="revisionLog148.xml"/><Relationship Id="rId201" Type="http://schemas.openxmlformats.org/officeDocument/2006/relationships/revisionLog" Target="revisionLog152.xml"/><Relationship Id="rId222" Type="http://schemas.openxmlformats.org/officeDocument/2006/relationships/revisionLog" Target="revisionLog173.xml"/><Relationship Id="rId243" Type="http://schemas.openxmlformats.org/officeDocument/2006/relationships/revisionLog" Target="revisionLog194.xml"/><Relationship Id="rId264" Type="http://schemas.openxmlformats.org/officeDocument/2006/relationships/revisionLog" Target="revisionLog215.xml"/><Relationship Id="rId285" Type="http://schemas.openxmlformats.org/officeDocument/2006/relationships/revisionLog" Target="revisionLog23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6CE6CD8-0FBB-4934-8133-E6C21AA8D1FE}" diskRevisions="1" revisionId="5434" version="300">
  <header guid="{6FC878CB-237B-428F-818B-FC03243085BB}" dateTime="2016-11-01T16:31:28" maxSheetId="18" userName="Doan Thi Hai Thuyen" r:id="rId50" minRId="661" maxRId="68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9ACD97C-FBDE-42B5-B30E-0A505C6986D9}" dateTime="2016-11-03T11:17:54" maxSheetId="18" userName="Nguyen Bich Thuy" r:id="rId51" minRId="68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BA4BBF7-9A86-4DE4-A2D2-B869543971FA}" dateTime="2016-11-03T11:37:41" maxSheetId="18" userName="Nguyen Bich Thuy" r:id="rId52" minRId="69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9B1E178-8A42-4928-BB7E-BA18A243A505}" dateTime="2016-11-03T11:47:50" maxSheetId="18" userName="Nguyen Bich Thuy" r:id="rId53" minRId="69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31838B6-A9C2-407C-BCAC-E8555D621EC2}" dateTime="2016-11-04T09:36:28" maxSheetId="18" userName="Nguyen Hoan My" r:id="rId54" minRId="69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EF41217-50D9-4823-93E3-FEBE8EA91733}" dateTime="2016-11-04T09:36:44" maxSheetId="18" userName="Nguyen Hoan My" r:id="rId55" minRId="69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747FE9F-902D-41BC-AF08-D96858A27212}" dateTime="2016-11-04T17:02:39" maxSheetId="18" userName="Doan Thi Hai Thuyen" r:id="rId56" minRId="69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22BFCFF-E83A-443B-BDC7-B42D566B99A3}" dateTime="2016-11-07T11:19:02" maxSheetId="18" userName="Doan Thi Hai Thuyen" r:id="rId57" minRId="698" maxRId="70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BE8D77D-6BA1-4D7E-B5A4-7B92C5FA328C}" dateTime="2016-11-07T11:19:12" maxSheetId="18" userName="Doan Thi Hai Thuyen" r:id="rId58" minRId="70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8BB7690-43B3-44CA-9118-12D564C67279}" dateTime="2016-11-07T11:19:31" maxSheetId="18" userName="Doan Thi Hai Thuyen" r:id="rId59" minRId="708" maxRId="71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FB01359-367C-40AF-B3F3-654A58952A1A}" dateTime="2016-11-08T09:42:41" maxSheetId="18" userName="Doan Thi Hai Thuyen" r:id="rId60" minRId="71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C65ED87-E184-4176-BA13-969780E1DC7D}" dateTime="2016-11-08T09:52:51" maxSheetId="18" userName="Nguyen Hoan My" r:id="rId61" minRId="717" maxRId="72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6138263-9E62-436C-B4EF-F42DCF9302DE}" dateTime="2016-11-08T10:09:19" maxSheetId="18" userName="Nguyen Hoan My" r:id="rId62" minRId="723" maxRId="72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E60C1DB-AA8A-4D85-AE4F-A5BC434979B6}" dateTime="2016-11-08T11:53:13" maxSheetId="18" userName="Doan Thi Hai Thuyen" r:id="rId63" minRId="72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DB4563A-4AAB-4A5C-B53E-6385427263E1}" dateTime="2016-11-09T13:46:52" maxSheetId="18" userName="Nguyen Hoan My" r:id="rId64" minRId="72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26DD20B-D57A-482E-AC2A-3E4C99605EC0}" dateTime="2016-11-09T13:47:52" maxSheetId="18" userName="Nguyen Hoan My" r:id="rId65" minRId="72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D8A4DF9-5D14-4069-853B-3F7014F88B24}" dateTime="2016-11-09T13:48:35" maxSheetId="18" userName="Nguyen Hoan My" r:id="rId66" minRId="72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85C9A7B-7CDA-4963-B516-E62728012014}" dateTime="2016-11-09T15:02:19" maxSheetId="18" userName="Nguyen Bich Thuy" r:id="rId67" minRId="730" maxRId="73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3F682B3-BA08-458C-A7F8-49DA944498B3}" dateTime="2016-11-09T15:30:54" maxSheetId="18" userName="Nguyen Bich Thuy" r:id="rId68" minRId="734" maxRId="89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EBF7156-DDB8-4F78-9789-82D2314347A8}" dateTime="2016-11-09T16:31:14" maxSheetId="18" userName="Nguyen Bich Thuy" r:id="rId69" minRId="898" maxRId="94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8A4FCB8-4FD5-4D54-B862-2BC6BD0FF22D}" dateTime="2016-11-09T16:33:11" maxSheetId="18" userName="Nguyen Bich Thuy" r:id="rId70" minRId="943" maxRId="96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1969D3B-0458-4E83-8C5D-CCC2E58A20CF}" dateTime="2016-11-09T17:07:46" maxSheetId="18" userName="Doan Thi Hai Thuyen" r:id="rId71" minRId="970" maxRId="98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BA4A2DC-51F9-41BE-A77F-BDC16BF76AD5}" dateTime="2016-11-09T17:11:44" maxSheetId="18" userName="Doan Thi Hai Thuyen" r:id="rId72" minRId="989" maxRId="101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6AD1D3A-61EF-405A-B251-61FFD85CF73F}" dateTime="2016-11-09T17:13:33" maxSheetId="18" userName="Doan Thi Hai Thuyen" r:id="rId73" minRId="1016" maxRId="101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296D231-1D07-4319-B18E-8798D056BA5C}" dateTime="2016-11-09T17:13:59" maxSheetId="18" userName="Doan Thi Hai Thuyen" r:id="rId74" minRId="1020" maxRId="103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BCC0CA4-52BC-4959-AAE9-B0F4E9A6F5A1}" dateTime="2016-11-09T17:15:41" maxSheetId="18" userName="Doan Thi Hai Thuyen" r:id="rId75" minRId="1035" maxRId="103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4E76348-1DD2-4F4D-92E0-D7E8CC72C5DA}" dateTime="2016-11-09T17:19:08" maxSheetId="18" userName="Doan Thi Hai Thuyen" r:id="rId76" minRId="1038" maxRId="107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1F878F0-8E41-479D-A6BE-D591E8CC027F}" dateTime="2016-11-10T09:08:06" maxSheetId="18" userName="Doan Thi Hai Thuyen" r:id="rId77" minRId="1076" maxRId="107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8D281A6-4A15-43FB-A7DF-5630F22D5AD6}" dateTime="2016-11-10T09:20:19" maxSheetId="18" userName="Doan Thi Hai Thuyen" r:id="rId78" minRId="108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8403637-C605-44A1-A1BB-193DFA11036B}" dateTime="2016-11-10T09:36:38" maxSheetId="18" userName="Doan Thi Hai Thuyen" r:id="rId79" minRId="108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4824BD0-C00F-4675-A5F2-1031193F0D8F}" dateTime="2016-11-14T10:12:56" maxSheetId="18" userName="Nguyen Hoan My" r:id="rId80" minRId="1086" maxRId="108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66A0E8C-4E49-4F9D-B986-C50C8FF5287A}" dateTime="2016-11-14T10:37:33" maxSheetId="18" userName="Doan Thi Hai Thuyen" r:id="rId81" minRId="1090" maxRId="110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B9EF2AF-EDF6-4A6D-8C5A-897BEE77A5BC}" dateTime="2016-11-14T13:59:36" maxSheetId="18" userName="Nguyen Bich Thuy" r:id="rId82" minRId="1111" maxRId="129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302F307-0B41-4161-8BC3-B2D6BCFFF93E}" dateTime="2016-11-14T14:02:27" maxSheetId="18" userName="Nguyen Bich Thuy" r:id="rId83" minRId="1294" maxRId="130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2D406F6-7B1B-4194-8603-434EF63172FA}" dateTime="2016-11-14T14:04:38" maxSheetId="18" userName="Nguyen Bich Thuy" r:id="rId84" minRId="1307" maxRId="131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1F810BF-F78F-4B12-A79B-ED166D30FBC5}" dateTime="2016-11-14T14:08:22" maxSheetId="18" userName="Nguyen Bich Thuy" r:id="rId85" minRId="1313" maxRId="135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9590A22-DDDB-4FEA-819E-3B55DABA2DFB}" dateTime="2016-11-14T14:08:25" maxSheetId="18" userName="Doan Thi Hai Thuyen" r:id="rId86" minRId="135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DC8B767-A90C-4A8C-8E39-C33F5BC417C7}" dateTime="2016-11-14T14:09:37" maxSheetId="18" userName="Nguyen Bich Thuy" r:id="rId87" minRId="1357" maxRId="135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65E57FA-B7C0-4CFD-B82D-013C8B1125C9}" dateTime="2016-11-14T14:14:42" maxSheetId="18" userName="Nguyen Bich Thuy" r:id="rId88" minRId="1359" maxRId="137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FFF69E3-C212-4582-BF6E-3D4EC587ED56}" dateTime="2016-11-14T14:17:46" maxSheetId="18" userName="Nguyen Bich Thuy" r:id="rId89" minRId="1376" maxRId="137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2178099-2575-413E-A344-60D956B7AAB6}" dateTime="2016-11-14T14:23:18" maxSheetId="18" userName="Nguyen Bich Thuy" r:id="rId90" minRId="137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111DD0E-7FB5-4196-A41E-537E8A8414C3}" dateTime="2016-11-14T14:24:39" maxSheetId="18" userName="Nguyen Bich Thuy" r:id="rId91" minRId="1379" maxRId="139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48467BA-0C7E-4972-B8FA-58DF0178229D}" dateTime="2016-11-14T14:36:02" maxSheetId="18" userName="Nguyen Bich Thuy" r:id="rId92" minRId="1400" maxRId="160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6C05A9E-392C-4906-805B-1BB521165705}" dateTime="2016-11-14T14:37:43" maxSheetId="18" userName="Nguyen Bich Thuy" r:id="rId93" minRId="1608" maxRId="162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5018963-F9DE-426D-A30A-B79BF5723EED}" dateTime="2016-11-14T14:43:39" maxSheetId="18" userName="Nguyen Bich Thuy" r:id="rId94" minRId="1629" maxRId="163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AF6B85E-0F2F-4FB2-9B7B-15D53D678B90}" dateTime="2016-11-15T13:41:22" maxSheetId="18" userName="Nguyen Hoan My" r:id="rId95" minRId="1639" maxRId="164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5A6778E-BA01-4241-8C07-78EE6671E623}" dateTime="2016-11-15T15:21:52" maxSheetId="18" userName="Doan Thi Hai Thuyen" r:id="rId96" minRId="1647" maxRId="165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0C3E9F0-6562-4DFA-944D-FE317F4A5F37}" dateTime="2016-11-15T15:22:01" maxSheetId="18" userName="Doan Thi Hai Thuyen" r:id="rId97" minRId="166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68FB49F-50DD-4BE0-AF54-42C5DD6B4154}" dateTime="2016-11-15T15:25:35" maxSheetId="18" userName="Doan Thi Hai Thuyen" r:id="rId98" minRId="1663" maxRId="169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2A76FF3-C1A3-4546-A2BA-AF4A464BA48C}" dateTime="2016-11-16T08:42:20" maxSheetId="18" userName="Nguyen Bich Thuy" r:id="rId99" minRId="169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4DEE62A-7498-4AF2-BCA9-A4C2B796C7ED}" dateTime="2016-11-16T09:39:21" maxSheetId="18" userName="Nguyen Hoan My" r:id="rId100" minRId="1697" maxRId="169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8DD09C8-3008-473D-9D70-7130ACE2ECE3}" dateTime="2016-11-16T14:29:40" maxSheetId="18" userName="Nguyen Hoan My" r:id="rId101" minRId="169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E4AB219-0571-4A64-8509-412252E09A27}" dateTime="2016-11-16T15:42:17" maxSheetId="18" userName="Doan Thi Hai Thuyen" r:id="rId102" minRId="1700" maxRId="170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677D646-30A2-47F3-B637-3FA8007136A9}" dateTime="2016-11-17T09:19:38" maxSheetId="18" userName="Nguyen Bich Thuy" r:id="rId103" minRId="1711" maxRId="171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8E9347D-2D95-4F8D-A44D-D9178DE59C91}" dateTime="2016-11-17T14:20:02" maxSheetId="18" userName="Nguyen Bich Thuy" r:id="rId104" minRId="1717" maxRId="171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035D4C2-E11F-49E5-A46B-8C900782A0B3}" dateTime="2016-11-17T15:08:04" maxSheetId="18" userName="Nguyen Hoan My" r:id="rId105" minRId="1719" maxRId="177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0720A6E-CEBA-4800-A98D-A1EA85A73CB4}" dateTime="2016-11-17T15:40:26" maxSheetId="18" userName="Nguyen Hoan My" r:id="rId106" minRId="1777" maxRId="178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41C6D52-7833-41AB-BD40-C80E925E420D}" dateTime="2016-11-18T15:30:26" maxSheetId="18" userName="Doan Thi Hai Thuyen" r:id="rId107" minRId="1781" maxRId="179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309581E-4EC7-4AE0-B93F-CA698B84B22D}" dateTime="2016-11-18T15:41:39" maxSheetId="18" userName="Doan Thi Hai Thuyen" r:id="rId108" minRId="1795" maxRId="179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C9476CF-D67E-4993-8397-F1B21D2566DE}" dateTime="2016-11-19T10:07:39" maxSheetId="18" userName="Doan Thi Hai Thuyen" r:id="rId109" minRId="1799" maxRId="181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90037F6-7550-4AE7-A979-062D0AFE66FE}" dateTime="2016-11-21T15:20:07" maxSheetId="18" userName="Doan Thi Hai Thuyen" r:id="rId110" minRId="1816" maxRId="183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80CBD4B-8445-4473-8338-10372B60EB6D}" dateTime="2016-11-22T10:59:21" maxSheetId="18" userName="Nguyen Hoan My" r:id="rId111" minRId="1837" maxRId="192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B1457D3-5997-43E6-997F-7A0C891468CE}" dateTime="2016-11-22T11:02:55" maxSheetId="18" userName="Nguyen Hoan My" r:id="rId112" minRId="1924" maxRId="203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0D967A4-9670-489B-BABE-1AC145F33E31}" dateTime="2016-11-22T15:09:30" maxSheetId="18" userName="Nguyen Hoan My" r:id="rId113" minRId="2034" maxRId="203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037241F-290C-49B0-A173-D60980B75791}" dateTime="2016-11-22T15:43:12" maxSheetId="18" userName="Doan Thi Hai Thuyen" r:id="rId114" minRId="203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5E3298E-29DD-455D-A4C9-B5ECD7A59834}" dateTime="2016-11-22T15:43:55" maxSheetId="18" userName="Doan Thi Hai Thuyen" r:id="rId115" minRId="2043" maxRId="204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A0A1AFC-2FD9-409D-B528-9A11FF2B94AD}" dateTime="2016-11-23T10:05:04" maxSheetId="18" userName="Nguyen Hoan My" r:id="rId116" minRId="2047" maxRId="210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34A266C-B185-4E0E-95B7-86C8D59C737E}" dateTime="2016-11-23T10:24:05" maxSheetId="18" userName="Nguyen Hoan My" r:id="rId117" minRId="2101" maxRId="216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D0A984F-E115-41DB-9B08-077A13F33179}" dateTime="2016-11-23T10:31:56" maxSheetId="18" userName="Nguyen Hoan My" r:id="rId118" minRId="2165" maxRId="224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630E241-98AA-4040-A6B7-A2779D7CF672}" dateTime="2016-11-23T13:51:30" maxSheetId="18" userName="Nguyen Hoan My" r:id="rId119" minRId="2250" maxRId="225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D5283D0-2ABB-47F0-B29E-02E1BD44F0FD}" dateTime="2016-11-23T13:52:40" maxSheetId="18" userName="Nguyen Hoan My" r:id="rId120" minRId="2254" maxRId="225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DB0F793-C2A9-417D-B232-34EF0F8FE492}" dateTime="2016-11-24T11:16:04" maxSheetId="18" userName="Nguyen Hoan My" r:id="rId12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E2E3C20-006D-4A2D-8183-881719DB7FAB}" dateTime="2016-11-24T11:17:46" maxSheetId="18" userName="Nguyen Hoan My" r:id="rId12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D43BB49-A361-449A-A005-9C6CCD0E9D11}" dateTime="2016-11-24T11:18:48" maxSheetId="18" userName="Nguyen Hoan My" r:id="rId12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B0EA816-E1F0-469A-B70F-9485B44E77EE}" dateTime="2016-11-24T13:44:39" maxSheetId="18" userName="Doan Thi Hai Thuyen" r:id="rId124" minRId="2259" maxRId="227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F09A91F-7CE4-4641-A668-47291DF3AA30}" dateTime="2016-11-24T17:19:50" maxSheetId="18" userName="Nguyen Bich Thuy" r:id="rId125" minRId="2280" maxRId="228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776ABDD-646B-417B-B1FA-2C3C846CF831}" dateTime="2016-11-24T17:21:02" maxSheetId="18" userName="Nguyen Bich Thuy" r:id="rId126" minRId="2289" maxRId="229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5E4A319-CE30-4FD9-AC80-59FAD0B4FB34}" dateTime="2016-11-28T10:43:58" maxSheetId="18" userName="Doan Thi Hai Thuyen" r:id="rId127" minRId="2299" maxRId="231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EC568DE-0022-4A6A-95FD-8B838BCD2E17}" dateTime="2016-11-29T10:55:21" maxSheetId="18" userName="Doan Thi Hai Thuyen" r:id="rId128" minRId="232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A395023-017D-49C9-9625-0707C5DEC895}" dateTime="2016-11-30T15:39:21" maxSheetId="18" userName="Nguyen Bich Thuy" r:id="rId129" minRId="2324" maxRId="232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FAD0F27-0A8F-447A-9A95-CB6052019596}" dateTime="2016-11-30T15:39:38" maxSheetId="18" userName="Nguyen Bich Thuy" r:id="rId130" minRId="2326" maxRId="232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4084E17-DB99-48C5-9077-472B5BBE7EE8}" dateTime="2016-11-30T16:08:54" maxSheetId="18" userName="Doan Thi Hai Thuyen" r:id="rId131" minRId="2328" maxRId="232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F7809FB-DE4A-4022-AD59-CF60D5A61BD8}" dateTime="2016-11-30T16:14:57" maxSheetId="18" userName="Doan Thi Hai Thuyen" r:id="rId132" minRId="2333" maxRId="233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9A49E34-D16A-4CE8-8119-233BDA2038FA}" dateTime="2016-12-01T14:51:02" maxSheetId="18" userName="Nguyen Bich Thuy" r:id="rId133" minRId="2339" maxRId="234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39919F1-EEA1-4172-A816-E9C41455A081}" dateTime="2016-12-01T16:07:08" maxSheetId="18" userName="Doan Thi Hai Thuyen" r:id="rId134" minRId="2341" maxRId="234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5B786BD-835E-466A-92CA-339C6AD7853A}" dateTime="2016-12-02T10:51:19" maxSheetId="18" userName="Nguyen Hoan My" r:id="rId135" minRId="2346" maxRId="234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FBFB711-FAA6-454F-9B32-0230D7784A9F}" dateTime="2016-12-02T15:37:23" maxSheetId="18" userName="Nguyen Bich Thuy" r:id="rId136" minRId="2349" maxRId="235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D400E51-3B2A-429E-9B9F-95BCB2885BF2}" dateTime="2016-12-02T16:50:12" maxSheetId="18" userName="Doan Thi Hai Thuyen" r:id="rId137" minRId="235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C2432E0-9847-4CDD-806A-253AF67B0617}" dateTime="2016-12-05T13:54:03" maxSheetId="18" userName="Doan Thi Hai Thuyen" r:id="rId138" minRId="2355" maxRId="235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F5E0C19-B0CE-4937-919E-FBFC83F10E42}" dateTime="2016-12-05T13:54:53" maxSheetId="18" userName="Doan Thi Hai Thuyen" r:id="rId139" minRId="2360" maxRId="237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DBBC1BE-76DB-4257-A839-221258A2A651}" dateTime="2016-12-06T14:57:20" maxSheetId="18" userName="Doan Thi Hai Thuyen" r:id="rId140" minRId="2376" maxRId="241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BC5D79F-65DD-41F9-86AF-85B99689FCB2}" dateTime="2016-12-06T14:57:42" maxSheetId="18" userName="Doan Thi Hai Thuyen" r:id="rId141" minRId="2411" maxRId="241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F8ADA92-9682-4D23-A8FF-89B2AA51028F}" dateTime="2016-12-06T15:13:15" maxSheetId="18" userName="Doan Thi Hai Thuyen" r:id="rId142" minRId="2417" maxRId="242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46CA1E5-895E-4BAC-A7EA-781B642AF9D9}" dateTime="2016-12-06T15:14:01" maxSheetId="18" userName="Doan Thi Hai Thuyen" r:id="rId143" minRId="2422" maxRId="247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F1D0C7C-8207-44CE-84DB-822B79F4DBDB}" dateTime="2016-12-06T15:18:03" maxSheetId="18" userName="Doan Thi Hai Thuyen" r:id="rId144" minRId="2479" maxRId="248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42839A2-3262-4E4E-A415-AB1371F068FD}" dateTime="2016-12-06T15:21:09" maxSheetId="18" userName="Doan Thi Hai Thuyen" r:id="rId145" minRId="2485" maxRId="252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F7742DA-C6F3-42AC-82C2-E568339DE9D4}" dateTime="2016-12-06T15:24:26" maxSheetId="18" userName="Doan Thi Hai Thuyen" r:id="rId146" minRId="2525" maxRId="253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D45795E-3998-4EAA-AFEC-FFED3BF5ADCD}" dateTime="2016-12-06T15:25:32" maxSheetId="18" userName="Doan Thi Hai Thuyen" r:id="rId147" minRId="2531" maxRId="261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13C589A-19B7-4DFA-9ED2-68D7A36080F1}" dateTime="2016-12-06T15:44:56" maxSheetId="18" userName="Doan Thi Hai Thuyen" r:id="rId148" minRId="2611" maxRId="264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B8C9C70-4242-440A-97C6-1E0724367B58}" dateTime="2016-12-06T15:47:32" maxSheetId="18" userName="Doan Thi Hai Thuyen" r:id="rId149" minRId="2643" maxRId="265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C9C3F05-9C5D-4A57-9DB9-75CEB27E45DC}" dateTime="2016-12-06T16:01:42" maxSheetId="18" userName="Doan Thi Hai Thuyen" r:id="rId150" minRId="2660" maxRId="267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AFBB2B9-7DD6-4A5A-849B-71ED0C0F6142}" dateTime="2016-12-06T16:08:46" maxSheetId="18" userName="Doan Thi Hai Thuyen" r:id="rId151" minRId="2673" maxRId="270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1E11061-3F6F-4A36-B7BC-6D3D34DC3ABA}" dateTime="2016-12-06T16:47:25" maxSheetId="18" userName="Doan Thi Hai Thuyen" r:id="rId152" minRId="2705" maxRId="272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FACBD31-5B99-45BD-B552-2A1953A68BE6}" dateTime="2016-12-06T16:50:26" maxSheetId="18" userName="Doan Thi Hai Thuyen" r:id="rId153" minRId="2725" maxRId="273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03F1BA6-A0C6-4053-BE39-7176124DF02D}" dateTime="2016-12-07T09:40:23" maxSheetId="18" userName="Doan Thi Hai Thuyen" r:id="rId154" minRId="273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89FA4C8-76B1-43DB-95BE-C55D49E527FF}" dateTime="2016-12-07T10:27:12" maxSheetId="18" userName="Nguyen Hoan My" r:id="rId155" minRId="2738" maxRId="274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01A411D-6085-4088-A600-229FDE8AA18C}" dateTime="2016-12-08T10:21:29" maxSheetId="18" userName="Doan Thi Hai Thuyen" r:id="rId156" minRId="2744" maxRId="274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2E31F95-CD07-4818-B737-25F424181772}" dateTime="2016-12-09T09:47:13" maxSheetId="18" userName="Doan Thi Hai Thuyen" r:id="rId157" minRId="2749" maxRId="275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24851E5-9E72-4C09-9F43-CE389996883E}" dateTime="2016-12-09T09:47:24" maxSheetId="18" userName="Nguyen Hoan My" r:id="rId158" minRId="275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D348143-B1FA-4354-A848-517F97E1EA83}" dateTime="2016-12-09T11:35:09" maxSheetId="18" userName="Nguyen Hoan My" r:id="rId159" minRId="2755" maxRId="276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322030D-F9F3-4C67-9561-8B2D3AD29520}" dateTime="2016-12-09T15:20:53" maxSheetId="18" userName="Nguyen Hoan My" r:id="rId160" minRId="276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6FD3BE7-4245-4631-BE02-B2E0EFE894BA}" dateTime="2016-12-09T15:59:11" maxSheetId="18" userName="Nguyen Bich Thuy" r:id="rId161" minRId="2764" maxRId="276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4820CB7-3BE2-4329-8831-DEC4148A620C}" dateTime="2016-12-12T11:00:16" maxSheetId="18" userName="Nguyen Hoan My" r:id="rId162" minRId="2766" maxRId="276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51698D7-9689-433E-BFF3-8D710551C170}" dateTime="2016-12-12T11:10:13" maxSheetId="18" userName="Nguyen Bich Thuy" r:id="rId163" minRId="2768" maxRId="277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94435DE-94C4-4733-93A0-12630492435A}" dateTime="2016-12-12T15:08:53" maxSheetId="18" userName="Nguyen Bich Thuy" r:id="rId164" minRId="2776" maxRId="279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2CA7F97-B76B-4885-B2F8-A2DFDE79AAC4}" dateTime="2016-12-12T15:21:26" maxSheetId="18" userName="Nguyen Bich Thuy" r:id="rId165" minRId="2804" maxRId="282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BC5E837-C688-40C9-A992-C3723D0AA351}" dateTime="2016-12-12T15:21:57" maxSheetId="18" userName="Nguyen Bich Thuy" r:id="rId166" minRId="282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7103030-DB41-4BA3-8537-B27D6CA2AD1B}" dateTime="2016-12-12T15:31:18" maxSheetId="18" userName="Nguyen Bich Thuy" r:id="rId167" minRId="2830" maxRId="285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7FE595D-FEE0-44C6-8E8A-745CCD73073E}" dateTime="2016-12-12T15:32:12" maxSheetId="18" userName="Nguyen Bich Thuy" r:id="rId168" minRId="2851" maxRId="287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81EEC7F-8D04-40CF-B959-F42B0013B4D2}" dateTime="2016-12-12T15:41:22" maxSheetId="18" userName="Nguyen Bich Thuy" r:id="rId169" minRId="287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4DE159B-E939-499E-A64A-ACE74738A6D2}" dateTime="2016-12-12T15:45:41" maxSheetId="18" userName="Nguyen Bich Thuy" r:id="rId170" minRId="2878" maxRId="297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7FD5C57-54FD-4DFC-857A-CFBA85F43114}" dateTime="2016-12-12T15:48:56" maxSheetId="18" userName="Nguyen Bich Thuy" r:id="rId171" minRId="2980" maxRId="300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CEF0DB2-7C18-4E12-8401-DDE4DC78F060}" dateTime="2016-12-12T16:06:47" maxSheetId="18" userName="Nguyen Bich Thuy" r:id="rId172" minRId="3007" maxRId="302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9A1F9BE-2F11-4F4E-AE5F-B166FAC059D4}" dateTime="2016-12-13T09:46:58" maxSheetId="18" userName="Nguyen Hoan My" r:id="rId173" minRId="3029" maxRId="308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6FDC065-C253-4FDD-BE00-8CF95EFEF6BF}" dateTime="2016-12-13T09:58:48" maxSheetId="18" userName="Nguyen Hoan My" r:id="rId174" minRId="3087" maxRId="309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B1DE1B0-979F-462F-B523-B06E7939E9D6}" dateTime="2016-12-13T10:01:30" maxSheetId="18" userName="Nguyen Hoan My" r:id="rId175" minRId="3091" maxRId="309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ED2CD35-D77E-4E9B-ACEF-537CF21D0178}" dateTime="2016-12-13T10:23:48" maxSheetId="18" userName="Doan Thi Hai Thuyen" r:id="rId176" minRId="309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DDB2112-1365-42B8-998B-4673911F9BC8}" dateTime="2016-12-13T10:26:38" maxSheetId="18" userName="Nguyen Hoan My" r:id="rId177" minRId="3097" maxRId="318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CBF2067-BEDC-4F85-83EF-CF0725DCE761}" dateTime="2016-12-13T10:31:41" maxSheetId="18" userName="Nguyen Hoan My" r:id="rId178" minRId="3187" maxRId="321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F34A706-7587-4B98-946E-F689279BB245}" dateTime="2016-12-13T10:36:23" maxSheetId="18" userName="Nguyen Hoan My" r:id="rId179" minRId="3211" maxRId="325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E5B7C7D-68E7-41FE-ABC8-A38BF6997FE6}" dateTime="2016-12-13T10:41:42" maxSheetId="18" userName="Nguyen Hoan My" r:id="rId180" minRId="3255" maxRId="331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E7B3983-D610-4927-9C12-4B646FE8D76C}" dateTime="2016-12-14T17:18:45" maxSheetId="18" userName="Nguyen Bich Thuy" r:id="rId18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80CEF72-83E7-4788-A46F-0BB2EC46D1EB}" dateTime="2016-12-15T13:39:28" maxSheetId="18" userName="Doan Thi Hai Thuyen" r:id="rId182" minRId="3319" maxRId="332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C338503-11DE-4CB4-9614-E1E6C431B574}" dateTime="2016-12-15T14:45:21" maxSheetId="18" userName="Nguyen Hoan My" r:id="rId183" minRId="3324" maxRId="334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58FF839-19E8-4926-8F4D-9C5A0DC00B99}" dateTime="2016-12-19T11:53:41" maxSheetId="18" userName="Doan Thi Hai Thuyen" r:id="rId184" minRId="3344" maxRId="334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4A78334-2673-4F30-967C-BCB8DC460EDA}" dateTime="2016-12-19T15:36:59" maxSheetId="18" userName="Nguyen Hoan My" r:id="rId185" minRId="335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E8646AD-37F9-488E-B4FD-D8C86C0CF3D1}" dateTime="2016-12-19T16:45:14" maxSheetId="18" userName="Nguyen Hoan My" r:id="rId186" minRId="3351" maxRId="335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8D45CDE-A80E-4E93-B86D-D22F1034A5EA}" dateTime="2016-12-20T10:21:37" maxSheetId="18" userName="Nguyen Bich Thuy" r:id="rId187" minRId="3355" maxRId="335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C775463-2E77-45B9-9886-5C35FB710317}" dateTime="2016-12-20T10:26:44" maxSheetId="18" userName="Nguyen Bich Thuy" r:id="rId188" minRId="335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FBD1C90-777D-45A7-861F-6AB7E33C06B7}" dateTime="2016-12-20T15:19:21" maxSheetId="18" userName="Doan Thi Hai Thuyen" r:id="rId189" minRId="3358" maxRId="337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F0E7646-5B38-4C22-944E-AEF498827ADB}" dateTime="2016-12-20T15:20:34" maxSheetId="18" userName="Doan Thi Hai Thuyen" r:id="rId190" minRId="3374" maxRId="344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BE6BB05-BC6D-4CDD-B856-E0C88811F24D}" dateTime="2016-12-20T15:21:07" maxSheetId="18" userName="Doan Thi Hai Thuyen" r:id="rId191" minRId="3443" maxRId="347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AE1D99F-B97F-43BE-A8CF-469E30591C75}" dateTime="2016-12-20T15:22:34" maxSheetId="18" userName="Doan Thi Hai Thuyen" r:id="rId192" minRId="3473" maxRId="358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3E1A1FF-7E12-4973-B880-564A01944304}" dateTime="2016-12-20T15:34:43" maxSheetId="18" userName="Doan Thi Hai Thuyen" r:id="rId193" minRId="3584" maxRId="360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F830420-E596-4F6F-95BE-72CB3C744233}" dateTime="2016-12-20T15:49:07" maxSheetId="18" userName="Doan Thi Hai Thuyen" r:id="rId194" minRId="3602" maxRId="362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92D53D6-8EC1-4DDF-B5DC-75EC21E09F47}" dateTime="2016-12-20T15:49:32" maxSheetId="18" userName="Doan Thi Hai Thuyen" r:id="rId195" minRId="3623" maxRId="363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98CF852-683C-4F04-B796-859C89ADE169}" dateTime="2016-12-20T15:49:51" maxSheetId="18" userName="Doan Thi Hai Thuyen" r:id="rId196" minRId="3635" maxRId="363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1524FEB-24CB-4B18-B576-7F8B240EA56F}" dateTime="2016-12-20T15:54:16" maxSheetId="18" userName="Doan Thi Hai Thuyen" r:id="rId197" minRId="3638" maxRId="364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5545270-1B5F-4484-B02A-5A5464020481}" dateTime="2016-12-20T15:59:22" maxSheetId="18" userName="Doan Thi Hai Thuyen" r:id="rId198" minRId="3648" maxRId="365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446FB5B-5A55-4F10-B2BF-04DF7F90E447}" dateTime="2016-12-20T16:01:36" maxSheetId="18" userName="Doan Thi Hai Thuyen" r:id="rId199" minRId="3651" maxRId="368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914368F-081D-422A-AF2E-CEDE659BF888}" dateTime="2016-12-20T16:02:17" maxSheetId="18" userName="Doan Thi Hai Thuyen" r:id="rId200" minRId="3681" maxRId="368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F363162-EBD5-4939-B70C-75477AB69F78}" dateTime="2016-12-20T16:15:18" maxSheetId="18" userName="Doan Thi Hai Thuyen" r:id="rId201" minRId="3685" maxRId="368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E8A224A-6AAF-4658-B5A9-6236BD2ADFE4}" dateTime="2016-12-20T16:17:41" maxSheetId="18" userName="Doan Thi Hai Thuyen" r:id="rId202" minRId="3690" maxRId="372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199AAB9-7516-4DCC-93F4-CA880305E57D}" dateTime="2016-12-20T16:24:25" maxSheetId="18" userName="Nguyen Bich Thuy" r:id="rId203" minRId="3729" maxRId="373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8E4CF91-5262-4A5A-9A0C-001FABCFB159}" dateTime="2016-12-20T16:24:32" maxSheetId="18" userName="Doan Thi Hai Thuyen" r:id="rId204" minRId="3739" maxRId="374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2429745-6FE4-4880-BAF3-C02A503D6971}" dateTime="2016-12-20T16:26:32" maxSheetId="18" userName="Doan Thi Hai Thuyen" r:id="rId205" minRId="3745" maxRId="382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85B494E-13EF-4CAE-9CFC-CAA0D1FBC542}" dateTime="2016-12-20T16:26:55" maxSheetId="18" userName="Doan Thi Hai Thuyen" r:id="rId206" minRId="3828" maxRId="383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FBD9211-3F80-4F68-80E5-E0FE5C421E34}" dateTime="2016-12-20T16:30:23" maxSheetId="18" userName="Doan Thi Hai Thuyen" r:id="rId207" minRId="3832" maxRId="385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C4D2A8A-5E9D-40B4-B0A6-7AFAD09AE2B0}" dateTime="2016-12-20T16:52:23" maxSheetId="18" userName="Doan Thi Hai Thuyen" r:id="rId208" minRId="385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923528C-4435-48C5-B950-106F7E98B006}" dateTime="2016-12-20T17:06:41" maxSheetId="18" userName="Nguyen Hoan My" r:id="rId209" minRId="385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9D6B54D-D316-4D3B-ABB0-40D0258E5EDA}" dateTime="2016-12-21T09:06:06" maxSheetId="18" userName="Nguyen Bich Thuy" r:id="rId210" minRId="3856" maxRId="385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D68F101-2942-4D20-93A6-7D289F161D7D}" dateTime="2016-12-21T14:41:24" maxSheetId="18" userName="Doan Thi Hai Thuyen" r:id="rId211" minRId="3864" maxRId="388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AE921F5-1933-4E71-8EBB-35C8E819ACD4}" dateTime="2016-12-21T14:41:44" maxSheetId="18" userName="Doan Thi Hai Thuyen" r:id="rId212" minRId="3885" maxRId="388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B1C1554-9308-4686-BDBD-1191DAF0469C}" dateTime="2016-12-22T09:22:07" maxSheetId="18" userName="Nguyen Bich Thuy" r:id="rId213" minRId="3889" maxRId="393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3ED20D4-136D-4F02-8570-F38AD5A57336}" dateTime="2016-12-22T09:22:47" maxSheetId="18" userName="Nguyen Bich Thuy" r:id="rId214" minRId="3939" maxRId="394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3E9026B-EFE4-4DAB-B25C-36A68EC8C51A}" dateTime="2016-12-22T09:26:34" maxSheetId="18" userName="Nguyen Bich Thuy" r:id="rId215" minRId="3942" maxRId="396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89D86DE-6C66-4995-B242-332715D9004E}" dateTime="2016-12-22T09:29:13" maxSheetId="18" userName="Nguyen Bich Thuy" r:id="rId216" minRId="3962" maxRId="396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76DEE1A-B910-401C-BE0F-5566B9DF3489}" dateTime="2016-12-22T09:59:37" maxSheetId="18" userName="Nguyen Bich Thuy" r:id="rId217" minRId="3969" maxRId="397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16A163D-6087-4BD4-8006-605A66A2377D}" dateTime="2016-12-22T14:10:32" maxSheetId="18" userName="Doan Thi Hai Thuyen" r:id="rId218" minRId="3975" maxRId="397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607C1B1-8BAE-4E34-B349-0FA7DDC1526E}" dateTime="2016-12-22T14:27:35" maxSheetId="18" userName="Nguyen Bich Thuy" r:id="rId219" minRId="398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5C0369A-B189-47D0-89AE-1E7D2FB5FAD1}" dateTime="2016-12-22T15:22:04" maxSheetId="18" userName="Nguyen Hoan My" r:id="rId220" minRId="398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F34A21D-B832-4F47-BD63-763B2023220E}" dateTime="2016-12-22T16:53:40" maxSheetId="18" userName="Doan Thi Hai Thuyen" r:id="rId221" minRId="3982" maxRId="398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B08AF0F-A3D5-4973-8E3E-50E2F5F4CD03}" dateTime="2016-12-23T09:01:19" maxSheetId="18" userName="Nguyen Bich Thuy" r:id="rId222" minRId="3987" maxRId="398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E995E20-6BF2-4EE6-8902-38A40A12CD42}" dateTime="2016-12-23T09:01:35" maxSheetId="18" userName="Nguyen Bich Thuy" r:id="rId223" minRId="3989" maxRId="399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2DE7302-C3DB-427A-A6A4-0B577BA408CD}" dateTime="2016-12-23T10:05:18" maxSheetId="18" userName="Doan Thi Hai Thuyen" r:id="rId224" minRId="3993" maxRId="399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3A5966C-6695-4608-846E-5C0C5461D6CF}" dateTime="2016-12-23T10:07:15" maxSheetId="18" userName="Doan Thi Hai Thuyen" r:id="rId225" minRId="3998" maxRId="400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DEB6C8E-1283-442D-A6ED-5AD61EABCE9B}" dateTime="2016-12-23T16:54:40" maxSheetId="18" userName="Doan Thi Hai Thuyen" r:id="rId226" minRId="4010" maxRId="401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862B2EB-E71C-4764-81BA-9835088F5EC9}" dateTime="2016-12-27T09:16:13" maxSheetId="18" userName="Nguyen Bich Thuy" r:id="rId227" minRId="4020" maxRId="402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FEDE6AF-C5EA-4117-BCD0-D4B1432BFE2F}" dateTime="2016-12-27T09:27:57" maxSheetId="18" userName="Nguyen Bich Thuy" r:id="rId228" minRId="4022" maxRId="402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9EF6F3D-BBC7-4282-ACAF-F91AF19A24AB}" dateTime="2016-12-27T14:01:34" maxSheetId="18" userName="Doan Thi Hai Thuyen" r:id="rId229" minRId="402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FCDE212-B375-43C8-A8C5-8C8FED2E3713}" dateTime="2016-12-27T14:40:57" maxSheetId="18" userName="Nguyen Hoan My" r:id="rId230" minRId="402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C8B9100-B3A5-4722-969B-69052CAD1DF2}" dateTime="2016-12-27T14:41:56" maxSheetId="18" userName="Nguyen Bich Thuy" r:id="rId231" minRId="4030" maxRId="403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5EC759C-2F3C-43E6-A3DD-C5DF28D1ED40}" dateTime="2016-12-28T13:58:41" maxSheetId="18" userName="Nguyen Hoan My" r:id="rId232" minRId="403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E36BD13-95EA-41A9-9783-D28F18A3E301}" dateTime="2016-12-28T14:16:26" maxSheetId="18" userName="Nguyen Hoan My" r:id="rId233" minRId="4033" maxRId="408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DE45A4C-7D98-42C8-860F-F81BC28B176D}" dateTime="2016-12-28T14:21:45" maxSheetId="18" userName="Nguyen Hoan My" r:id="rId234" minRId="4090" maxRId="415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78764C5-4457-493C-8501-F84E0F7C8472}" dateTime="2016-12-28T14:27:07" maxSheetId="18" userName="Nguyen Hoan My" r:id="rId235" minRId="4155" maxRId="419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AA3C955-10EC-4344-9C3A-F686703013F9}" dateTime="2016-12-28T15:07:34" maxSheetId="18" userName="Nguyen Hoan My" r:id="rId236" minRId="4198" maxRId="423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8A9C949-ADB7-4A24-BFE4-63FCD40C4C01}" dateTime="2016-12-29T09:13:16" maxSheetId="18" userName="Nguyen Hoan My" r:id="rId237" minRId="4240" maxRId="429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1BEBF91-82E5-4ADA-828A-DB968EDB3D24}" dateTime="2016-12-29T09:20:41" maxSheetId="18" userName="Doan Thi Hai Thuyen" r:id="rId238" minRId="4297" maxRId="429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332002E-3EE6-4C8E-A911-E6A635A6E35A}" dateTime="2016-12-29T09:25:35" maxSheetId="18" userName="Doan Thi Hai Thuyen" r:id="rId239" minRId="4302" maxRId="430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FE77105-1206-4D63-87A5-EB90771AA8BA}" dateTime="2016-12-29T09:28:35" maxSheetId="18" userName="Nguyen Hoan My" r:id="rId240" minRId="4304" maxRId="430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1AFD558-5962-4DC7-892B-C5F943BA662A}" dateTime="2016-12-29T09:56:39" maxSheetId="18" userName="Doan Thi Hai Thuyen" r:id="rId241" minRId="4310" maxRId="431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21859A9-1F26-4138-B7F8-C6997EC0C382}" dateTime="2016-12-29T10:19:49" maxSheetId="18" userName="Nguyen Hoan My" r:id="rId242" minRId="4312" maxRId="431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DF09257-CFEA-4C19-AFF3-6BC99A9EFC69}" dateTime="2016-12-29T10:43:00" maxSheetId="18" userName="Nguyen Bich Thuy" r:id="rId243" minRId="4314" maxRId="432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178F564-744B-4E53-A2EC-9430685F3EF9}" dateTime="2016-12-29T11:12:05" maxSheetId="18" userName="Nguyen Bich Thuy" r:id="rId244" minRId="4324" maxRId="433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4F5B26B-AE35-4B7C-8E57-B585AA7AB1CC}" dateTime="2016-12-29T11:40:56" maxSheetId="18" userName="Nguyen Bich Thuy" r:id="rId245" minRId="434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A548227-1C3E-4A13-A5D5-52C7FAE08DA1}" dateTime="2016-12-29T13:54:09" maxSheetId="18" userName="Nguyen Hoan My" r:id="rId246" minRId="4341" maxRId="434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F3DB3A7-7319-4970-B72B-35C1CFEB37B4}" dateTime="2016-12-29T13:54:44" maxSheetId="18" userName="Nguyen Hoan My" r:id="rId247" minRId="4345" maxRId="437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728A016-EBD5-4CB8-8334-4700D70BE411}" dateTime="2016-12-29T16:23:28" maxSheetId="18" userName="Nguyen Hoan My" r:id="rId248" minRId="4372" maxRId="437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45F2B13-EAF6-42B0-894A-3CD28B82649F}" dateTime="2016-12-29T16:26:49" maxSheetId="18" userName="Doan Thi Hai Thuyen" r:id="rId249" minRId="437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D8CB812-343C-45B1-B772-F7B085C75DAB}" dateTime="2016-12-29T17:49:28" maxSheetId="18" userName="Doan Thi Hai Thuyen" r:id="rId250" minRId="437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DE862E0-47D0-4DB7-BAA7-64E4B04E52F8}" dateTime="2017-01-03T10:51:53" maxSheetId="18" userName="Nguyen Bich Thuy" r:id="rId251" minRId="4380" maxRId="438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839DD4D-F660-4DF0-8964-BA96F844993E}" dateTime="2017-01-03T13:33:42" maxSheetId="18" userName="Nguyen Bich Thuy" r:id="rId252" minRId="4386" maxRId="438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86377A2-C3C1-4230-85EE-DD547BDE5238}" dateTime="2017-01-03T17:33:07" maxSheetId="18" userName="Nguyen Bich Thuy" r:id="rId253" minRId="438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B1667D1-F328-44BD-8878-8FE096600685}" dateTime="2017-01-04T10:31:39" maxSheetId="18" userName="Doan Thi Hai Thuyen" r:id="rId254" minRId="4389" maxRId="439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BC35263-EE2A-47BA-8B30-126D1C52418F}" dateTime="2017-01-04T11:22:29" maxSheetId="18" userName="Doan Thi Hai Thuyen" r:id="rId255" minRId="4402" maxRId="443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38A259F-675A-4DAA-9A7D-3DB99FA9BCCF}" dateTime="2017-01-04T11:24:06" maxSheetId="18" userName="Doan Thi Hai Thuyen" r:id="rId256" minRId="4435" maxRId="459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152173D-80D3-447E-80F4-DFE03A557565}" dateTime="2017-01-04T11:40:17" maxSheetId="18" userName="Doan Thi Hai Thuyen" r:id="rId257" minRId="4591" maxRId="460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158C1C2-6939-49AF-800B-96A1D8E6A3F7}" dateTime="2017-01-04T11:43:34" maxSheetId="18" userName="Doan Thi Hai Thuyen" r:id="rId258" minRId="4610" maxRId="463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40970DA-3607-4AFF-9750-66A7F06F0CE7}" dateTime="2017-01-04T11:45:33" maxSheetId="18" userName="Doan Thi Hai Thuyen" r:id="rId259" minRId="4637" maxRId="464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C02D66C-DB4E-4BBD-BC24-22BD5CDF7431}" dateTime="2017-01-04T11:48:23" maxSheetId="18" userName="Doan Thi Hai Thuyen" r:id="rId260" minRId="4643" maxRId="464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7E9729E-38B6-4C6F-8742-997DCF9FD182}" dateTime="2017-01-04T13:51:21" maxSheetId="18" userName="Doan Thi Hai Thuyen" r:id="rId261" minRId="4646" maxRId="465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CA525A7-F024-49DA-9271-D9DFD64647E1}" dateTime="2017-01-04T14:00:11" maxSheetId="18" userName="Doan Thi Hai Thuyen" r:id="rId262" minRId="4657" maxRId="467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2BF4421-2A88-48F7-9402-F3C79F83C3B1}" dateTime="2017-01-04T14:00:25" maxSheetId="18" userName="Doan Thi Hai Thuyen" r:id="rId263" minRId="467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F00F3F9-9A3E-40CF-ADBD-A6CB1DEB7C46}" dateTime="2017-01-04T14:01:07" maxSheetId="18" userName="Doan Thi Hai Thuyen" r:id="rId264" minRId="4680" maxRId="468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D7E8C5D-6251-4821-8DB2-B73352BD630F}" dateTime="2017-01-04T14:04:03" maxSheetId="18" userName="Doan Thi Hai Thuyen" r:id="rId265" minRId="4682" maxRId="471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C6A0E3B-28B5-4708-B942-1CB7BAC29378}" dateTime="2017-01-04T14:07:28" maxSheetId="18" userName="Doan Thi Hai Thuyen" r:id="rId266" minRId="4715" maxRId="474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81DCF29-2385-4A20-90DA-FEA3E0132DC1}" dateTime="2017-01-05T10:46:14" maxSheetId="18" userName="Doan Thi Hai Thuyen" r:id="rId267" minRId="4744" maxRId="474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F8F6497-E092-48A5-A5C4-FD592F834086}" dateTime="2017-01-05T11:05:48" maxSheetId="18" userName="Nguyen Hoan My" r:id="rId26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0771143-8FE0-4DC7-B88B-3DCF0FAF937D}" dateTime="2017-01-05T14:29:06" maxSheetId="18" userName="Doan Thi Hai Thuyen" r:id="rId269" minRId="4747" maxRId="474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CA4AF70-7A4C-4772-9104-BFE95A1C1B3E}" dateTime="2017-01-05T14:37:08" maxSheetId="18" userName="Doan Thi Hai Thuyen" r:id="rId270" minRId="474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3916B28-6735-4C1D-A5DF-9660D446CF73}" dateTime="2017-01-06T14:18:44" maxSheetId="18" userName="Doan Thi Hai Thuyen" r:id="rId271" minRId="4750" maxRId="475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1D6A47B-C28E-4A8A-AB2E-60C3A0D8A3CE}" dateTime="2017-01-07T09:46:58" maxSheetId="18" userName="Doan Thi Hai Thuyen" r:id="rId272" minRId="4755" maxRId="476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7711DA8-CCF8-4A67-A723-81669B4F28F8}" dateTime="2017-01-07T11:42:05" maxSheetId="18" userName="Doan Thi Hai Thuyen" r:id="rId273" minRId="4772" maxRId="477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EC20B15-A594-4F6F-A614-7215321199CE}" dateTime="2017-01-09T17:41:08" maxSheetId="18" userName="Doan Thi Hai Thuyen" r:id="rId27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BF2A013-2E70-466E-96E4-21B0BA45B9B4}" dateTime="2017-01-10T10:13:59" maxSheetId="18" userName="Nguyen Hoan My" r:id="rId275" minRId="4777" maxRId="483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2E7973B-5219-464A-A6A8-FA014ACC0070}" dateTime="2017-01-10T10:18:18" maxSheetId="18" userName="Nguyen Hoan My" r:id="rId276" minRId="4835" maxRId="484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E4C9AC5-F812-4F0A-B680-97331B03B7EB}" dateTime="2017-01-10T10:33:31" maxSheetId="18" userName="Nguyen Hoan My" r:id="rId277" minRId="4842" maxRId="495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2F25F16-D31C-4996-BBE0-F6533ED9DCC2}" dateTime="2017-01-10T10:52:15" maxSheetId="18" userName="Nguyen Hoan My" r:id="rId278" minRId="4957" maxRId="498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3069710-8412-4B18-9415-F69E28EBCDB1}" dateTime="2017-01-10T10:57:44" maxSheetId="18" userName="Nguyen Hoan My" r:id="rId279" minRId="4988" maxRId="502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9EFD044-A4D2-405F-946A-46C606B8F896}" dateTime="2017-01-10T11:16:42" maxSheetId="18" userName="Nguyen Hoan My" r:id="rId280" minRId="5023" maxRId="507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3B39950-2251-4517-AC64-8C4156233511}" dateTime="2017-01-10T15:27:06" maxSheetId="18" userName="Doan Thi Hai Thuyen" r:id="rId281" minRId="5076" maxRId="507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4267C3F-A1E2-4348-A2D6-CB4C649D41CF}" dateTime="2017-01-11T10:55:46" maxSheetId="18" userName="Doan Thi Hai Thuyen" r:id="rId282" minRId="5081" maxRId="508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971058D-126A-4A73-92A5-A22E0E46505E}" dateTime="2017-01-12T10:09:23" maxSheetId="18" userName="Doan Thi Hai Thuyen" r:id="rId283" minRId="5086" maxRId="5087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785BB3B-21A1-4020-8B60-1DBBAF2C1A72}" dateTime="2017-01-12T10:09:45" maxSheetId="18" userName="Doan Thi Hai Thuyen" r:id="rId284" minRId="509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47E2202-58AF-4D7A-92F4-EE651002812B}" dateTime="2017-01-12T10:24:49" maxSheetId="18" userName="Nguyen Hoan My" r:id="rId285" minRId="5092" maxRId="509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0817F1B-F0A5-41A9-A460-D78310728670}" dateTime="2017-01-12T11:17:32" maxSheetId="18" userName="Nguyen Bich Thuy" r:id="rId286" minRId="509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5E59188-188D-4A13-AA58-2417D31FCADE}" dateTime="2017-01-12T15:32:04" maxSheetId="18" userName="Nguyen Bich Thuy" r:id="rId287" minRId="5095" maxRId="510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F3C6B8F-48B6-4046-93EE-80C362A29891}" dateTime="2017-01-12T15:38:54" maxSheetId="18" userName="Nguyen Bich Thuy" r:id="rId288" minRId="5111" maxRId="516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686AF30-883A-457A-90E9-DEDE7D06B067}" dateTime="2017-01-12T15:43:00" maxSheetId="18" userName="Nguyen Bich Thuy" r:id="rId289" minRId="5169" maxRId="517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AA9FE7C-B091-4AE0-AF16-F1C72D600734}" dateTime="2017-01-12T15:48:18" maxSheetId="18" userName="Doan Thi Hai Thuyen" r:id="rId290" minRId="5180" maxRId="518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B98731F-A760-44FA-94DC-64AB9AC976A5}" dateTime="2017-01-12T15:51:34" maxSheetId="18" userName="Nguyen Bich Thuy" r:id="rId291" minRId="5182" maxRId="518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EDC1C09-EC9D-4DAF-A80F-CDC1F33ABE1B}" dateTime="2017-01-12T16:09:11" maxSheetId="18" userName="Nguyen Bich Thuy" r:id="rId292" minRId="5190" maxRId="527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A858613-4422-43E7-860C-1F35BAD63338}" dateTime="2017-01-12T16:10:07" maxSheetId="18" userName="Nguyen Bich Thuy" r:id="rId293" minRId="5272" maxRId="527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337CE2B-EC31-4D36-BDC9-87749B756F24}" dateTime="2017-01-12T16:35:13" maxSheetId="18" userName="Nguyen Bich Thuy" r:id="rId294" minRId="5280" maxRId="540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C5F3AC1-4315-4D84-AFE4-53AFEEA2D541}" dateTime="2017-01-13T11:26:39" maxSheetId="18" userName="Nguyen Bich Thuy" r:id="rId295" minRId="540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8ABC631-37EB-4437-AA92-87C43F2BF755}" dateTime="2017-01-16T09:56:35" maxSheetId="18" userName="Nguyen Hoan My" r:id="rId296" minRId="5410" maxRId="542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D2C6612-2CBE-4614-80B5-87F1CBBF617D}" dateTime="2017-01-16T10:01:00" maxSheetId="18" userName="Doan Thi Hai Thuyen" r:id="rId297" minRId="542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94139FD-85A9-4DF5-9828-189CE78D76AA}" dateTime="2017-01-16T13:55:25" maxSheetId="18" userName="Doan Thi Hai Thuyen" r:id="rId298" minRId="5428" maxRId="542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6EACAACD-6070-4AC2-B889-79AC631F5E7C}" dateTime="2017-01-16T13:57:23" maxSheetId="18" userName="Nguyen Bich Thuy" r:id="rId299" minRId="5430" maxRId="543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6CE6CD8-0FBB-4934-8133-E6C21AA8D1FE}" dateTime="2017-01-16T15:12:49" maxSheetId="18" userName="Nguyen Bich Thuy" r:id="rId300" minRId="543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6" sId="9" numFmtId="19">
    <oc r="C20">
      <v>42695</v>
    </oc>
    <nc r="C20">
      <v>42696</v>
    </nc>
  </rcc>
  <rcc rId="1817" sId="9">
    <oc r="A20" t="inlineStr">
      <is>
        <t>HANSA HOMBURG</t>
      </is>
    </oc>
    <nc r="A20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818" sId="11">
    <oc r="A21" t="inlineStr">
      <is>
        <t>HANSA HOMBURG</t>
      </is>
    </oc>
    <nc r="A21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819" sId="11" numFmtId="19">
    <oc r="C21">
      <v>42695</v>
    </oc>
    <nc r="C21">
      <v>42696</v>
    </nc>
  </rcc>
  <rcc rId="1820" sId="11">
    <oc r="D21">
      <f>C21</f>
    </oc>
    <nc r="D21">
      <f>C21</f>
    </nc>
  </rcc>
  <rcc rId="1821" sId="11">
    <oc r="E21">
      <f>C21+3</f>
    </oc>
    <nc r="E21">
      <f>C21+3</f>
    </nc>
  </rcc>
  <rcc rId="1822" sId="12">
    <oc r="A18" t="inlineStr">
      <is>
        <t>HANSA HOMBURG</t>
      </is>
    </oc>
    <nc r="A18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823" sId="12" numFmtId="19">
    <oc r="C18">
      <v>42695</v>
    </oc>
    <nc r="C18">
      <v>42696</v>
    </nc>
  </rcc>
  <rcc rId="1824" sId="12">
    <oc r="D18">
      <f>C18</f>
    </oc>
    <nc r="D18">
      <f>C18</f>
    </nc>
  </rcc>
  <rcc rId="1825" sId="12">
    <oc r="E18">
      <f>C18+3</f>
    </oc>
    <nc r="E18">
      <f>C18+3</f>
    </nc>
  </rcc>
  <rcc rId="1826" sId="14">
    <oc r="A25" t="inlineStr">
      <is>
        <t>HANSA HOMBURG</t>
      </is>
    </oc>
    <nc r="A25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827" sId="14" numFmtId="19">
    <oc r="C25">
      <v>42695</v>
    </oc>
    <nc r="C25">
      <v>42696</v>
    </nc>
  </rcc>
  <rcc rId="1828" sId="14">
    <oc r="D25">
      <f>C25</f>
    </oc>
    <nc r="D25">
      <f>C25</f>
    </nc>
  </rcc>
  <rcc rId="1829" sId="14">
    <oc r="E25">
      <f>C25+3</f>
    </oc>
    <nc r="E25">
      <f>C25+3</f>
    </nc>
  </rcc>
  <rcc rId="1830" sId="16">
    <oc r="A24" t="inlineStr">
      <is>
        <t>HANSA HOMBURG</t>
      </is>
    </oc>
    <nc r="A24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831" sId="16" numFmtId="19">
    <oc r="C24">
      <v>42695</v>
    </oc>
    <nc r="C24">
      <v>42696</v>
    </nc>
  </rcc>
  <rcc rId="1832" sId="16">
    <oc r="D24">
      <f>C24</f>
    </oc>
    <nc r="D24">
      <f>C24</f>
    </nc>
  </rcc>
  <rcc rId="1833" sId="16">
    <oc r="E24">
      <f>C24+3</f>
    </oc>
    <nc r="E24">
      <f>C24+3</f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0" sId="7">
    <oc r="A20" t="inlineStr">
      <is>
        <t>HAMMONIA INTERNUM</t>
      </is>
    </oc>
    <nc r="A20" t="inlineStr">
      <is>
        <t>MS HAWK</t>
      </is>
    </nc>
  </rcc>
  <rcc rId="2281" sId="7">
    <oc r="B20">
      <v>1696</v>
    </oc>
    <nc r="B20">
      <v>1652</v>
    </nc>
  </rcc>
  <rcc rId="2282" sId="7">
    <oc r="A23" t="inlineStr">
      <is>
        <t>HAMMONIA INTERNUM</t>
      </is>
    </oc>
    <nc r="A23" t="inlineStr">
      <is>
        <t>MS HAWK</t>
      </is>
    </nc>
  </rcc>
  <rcc rId="2283" sId="7">
    <oc r="A26" t="inlineStr">
      <is>
        <t>HAMMONIA INTERNUM</t>
      </is>
    </oc>
    <nc r="A26" t="inlineStr">
      <is>
        <t>MS HAWK</t>
      </is>
    </nc>
  </rcc>
  <rcc rId="2284" sId="7">
    <oc r="A29" t="inlineStr">
      <is>
        <t>HAMMONIA INTERNUM</t>
      </is>
    </oc>
    <nc r="A29" t="inlineStr">
      <is>
        <t>MS HAWK</t>
      </is>
    </nc>
  </rcc>
  <rcc rId="2285" sId="7">
    <oc r="A32" t="inlineStr">
      <is>
        <t>HAMMONIA INTERNUM</t>
      </is>
    </oc>
    <nc r="A32" t="inlineStr">
      <is>
        <t>TBA</t>
      </is>
    </nc>
  </rcc>
  <rcc rId="2286" sId="7">
    <oc r="B23">
      <v>1698</v>
    </oc>
    <nc r="B23">
      <v>1654</v>
    </nc>
  </rcc>
  <rcc rId="2287" sId="7">
    <oc r="B26" t="inlineStr">
      <is>
        <t>16A0</t>
      </is>
    </oc>
    <nc r="B26">
      <v>1656</v>
    </nc>
  </rcc>
  <rcc rId="2288" sId="7">
    <oc r="B29" t="inlineStr">
      <is>
        <t>16A2</t>
      </is>
    </oc>
    <nc r="B29">
      <v>1658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" sId="3" numFmtId="19">
    <oc r="G16">
      <v>42695</v>
    </oc>
    <nc r="G16">
      <v>42697</v>
    </nc>
  </rcc>
  <rfmt sheetId="3" sqref="G16" start="0" length="2147483647">
    <dxf>
      <font>
        <color rgb="FFFF0000"/>
        <family val="2"/>
      </font>
    </dxf>
  </rfmt>
  <rcc rId="1698" sId="3" xfDxf="1" dxf="1">
    <oc r="F16" t="inlineStr">
      <is>
        <t>MSC TRIESTE</t>
      </is>
    </oc>
    <nc r="F16" t="inlineStr">
      <is>
        <t>MSC CANDICE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F16" start="0" length="2147483647">
    <dxf>
      <font>
        <color rgb="FFFF0000"/>
        <family val="2"/>
      </font>
    </dxf>
  </rfmt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9" sId="3" xfDxf="1" dxf="1">
    <oc r="F16" t="inlineStr">
      <is>
        <t>MSC CANDICE</t>
      </is>
    </oc>
    <nc r="F16" t="inlineStr">
      <is>
        <t>MSC TRIESTE</t>
      </is>
    </nc>
    <ndxf>
      <font>
        <color rgb="FFFF0000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F16" start="0" length="2147483647">
    <dxf>
      <font>
        <color auto="1"/>
        <family val="2"/>
      </font>
    </dxf>
  </rfmt>
  <rfmt sheetId="3" sqref="G16" start="0" length="2147483647">
    <dxf>
      <font>
        <color auto="1"/>
        <family val="2"/>
      </font>
    </dxf>
  </rfmt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0" sId="14" xfDxf="1" dxf="1">
    <oc r="F37" t="inlineStr">
      <is>
        <t>TBA</t>
      </is>
    </oc>
    <nc r="F37" t="inlineStr">
      <is>
        <t>CSCL GLOBE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701" sId="14">
    <nc r="F38" t="inlineStr">
      <is>
        <t>019W</t>
      </is>
    </nc>
  </rcc>
  <rcc rId="1702" sId="14" xfDxf="1" dxf="1">
    <oc r="F40" t="inlineStr">
      <is>
        <t>TBA</t>
      </is>
    </oc>
    <nc r="F40" t="inlineStr">
      <is>
        <t>AL NEFUD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703" sId="14">
    <nc r="F41" t="inlineStr">
      <is>
        <t>652W</t>
      </is>
    </nc>
  </rcc>
  <rcc rId="1704" sId="14" xfDxf="1" dxf="1">
    <oc r="F43" t="inlineStr">
      <is>
        <t>TBA</t>
      </is>
    </oc>
    <nc r="F43" t="inlineStr">
      <is>
        <t>TIHAMA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705" sId="14">
    <nc r="F44" t="inlineStr">
      <is>
        <t>653W</t>
      </is>
    </nc>
  </rcc>
  <rcc rId="1706" sId="14" numFmtId="19">
    <oc r="G46">
      <v>42747</v>
    </oc>
    <nc r="G46">
      <v>42754</v>
    </nc>
  </rcc>
  <rcc rId="1707" sId="14" numFmtId="19">
    <oc r="G49">
      <v>42747</v>
    </oc>
    <nc r="G49">
      <v>42761</v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6" odxf="1" dxf="1">
    <nc r="F29" t="inlineStr">
      <is>
        <t>(STOP)</t>
      </is>
    </nc>
    <odxf>
      <font>
        <sz val="10"/>
        <color auto="1"/>
        <name val="Arial"/>
        <family val="2"/>
        <scheme val="none"/>
      </font>
      <alignment horizontal="general"/>
      <border outline="0">
        <left/>
        <right/>
        <bottom/>
      </border>
    </odxf>
    <ndxf>
      <font>
        <sz val="10"/>
        <color rgb="FFFF0000"/>
        <name val="Arial"/>
        <family val="2"/>
        <scheme val="none"/>
      </font>
      <alignment horizont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1712" sId="16" odxf="1" dxf="1">
    <nc r="F32" t="inlineStr">
      <is>
        <t>(SPL only)</t>
      </is>
    </nc>
    <ndxf>
      <font>
        <sz val="10"/>
        <color rgb="FFFF0000"/>
        <name val="Arial"/>
        <family val="2"/>
        <scheme val="none"/>
      </font>
      <alignment horizontal="center"/>
    </ndxf>
  </rcc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2'!$A$1:$O$65</formula>
    <oldFormula>'ASPA 2'!$A$1:$O$65</oldFormula>
  </rdn>
  <rdn rId="0" localSheetId="7" customView="1" name="Z_AFA97FE5_EB2D_4EBD_A937_DC2E6D78335A_.wvu.Rows" hidden="1" oldHidden="1">
    <formula>'AAUS NL (TPP)'!$35:$70</formula>
    <oldFormula>'AAUS NL (TPP)'!$35:$70</old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7" sId="15" numFmtId="19">
    <oc r="C17">
      <v>42691</v>
    </oc>
    <nc r="C17">
      <v>42692</v>
    </nc>
  </rcc>
  <rcc rId="1718" sId="15">
    <oc r="A17" t="inlineStr">
      <is>
        <r>
          <t xml:space="preserve">CSCL JUPITER </t>
        </r>
        <r>
          <rPr>
            <sz val="10"/>
            <color rgb="FFFF0000"/>
            <rFont val="Arial"/>
            <family val="2"/>
          </rPr>
          <t>(FULL)</t>
        </r>
      </is>
    </oc>
    <nc r="A17" t="inlineStr">
      <is>
        <r>
          <t xml:space="preserve">CSCL JUPITER </t>
        </r>
        <r>
          <rPr>
            <sz val="10"/>
            <color rgb="FFFF0000"/>
            <rFont val="Arial"/>
            <family val="2"/>
          </rPr>
          <t>(delay)</t>
        </r>
      </is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19" sId="2" ref="A22:XFD22" action="insertRow"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</rrc>
  <rcc rId="1720" sId="2" odxf="1" dxf="1">
    <nc r="A22" t="inlineStr">
      <is>
        <r>
          <t xml:space="preserve">CAPE FRANKLIN </t>
        </r>
        <r>
          <rPr>
            <sz val="10"/>
            <color rgb="FFFF0000"/>
            <rFont val="Arial"/>
            <family val="2"/>
          </rPr>
          <t>(delay)</t>
        </r>
      </is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1721" sId="2" odxf="1" dxf="1" quotePrefix="1">
    <nc r="B22" t="inlineStr">
      <is>
        <t>16020N</t>
      </is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fmt sheetId="2" sqref="C22" start="0" length="0">
    <dxf>
      <font>
        <color rgb="FFFF0000"/>
        <family val="2"/>
      </font>
    </dxf>
  </rfmt>
  <rcc rId="1722" sId="2" odxf="1" dxf="1">
    <nc r="D22">
      <f>C22</f>
    </nc>
    <odxf>
      <font>
        <family val="2"/>
      </font>
      <numFmt numFmtId="164" formatCode="dd/mm"/>
      <border outline="0">
        <right/>
      </border>
    </odxf>
    <ndxf>
      <font>
        <color indexed="8"/>
        <family val="2"/>
      </font>
      <numFmt numFmtId="165" formatCode="ddd"/>
      <border outline="0">
        <right style="thin">
          <color indexed="64"/>
        </right>
      </border>
    </ndxf>
  </rcc>
  <rcc rId="1723" sId="2">
    <nc r="E22">
      <f>+C22+3</f>
    </nc>
  </rcc>
  <rrc rId="1724" sId="2" ref="A20:XFD20" action="deleteRow"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20:XFD20" start="0" length="0">
      <dxf>
        <font>
          <family val="2"/>
        </font>
      </dxf>
    </rfmt>
    <rcc rId="0" sId="2" dxf="1">
      <nc r="A20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20" t="inlineStr">
        <is>
          <t>16020N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20">
        <v>42690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20">
        <f>C20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20">
        <f>+C20+3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20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20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20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20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20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20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20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20" start="0" length="0">
      <dxf/>
    </rfmt>
    <rfmt sheetId="2" sqref="N20" start="0" length="0">
      <dxf/>
    </rfmt>
    <rfmt sheetId="2" sqref="O20" start="0" length="0">
      <dxf/>
    </rfmt>
  </rrc>
  <rcc rId="1725" sId="2" numFmtId="19">
    <nc r="C21">
      <v>42691</v>
    </nc>
  </rcc>
  <rcc rId="1726" sId="2" odxf="1" dxf="1">
    <nc r="F21" t="inlineStr">
      <is>
        <t>SANTA CRUZ</t>
      </is>
    </nc>
    <odxf>
      <font>
        <family val="2"/>
      </font>
      <border outline="0">
        <top/>
      </border>
    </odxf>
    <ndxf>
      <font>
        <sz val="10"/>
        <color auto="1"/>
        <name val="Arial"/>
        <family val="2"/>
        <scheme val="none"/>
      </font>
      <border outline="0">
        <top style="thin">
          <color indexed="64"/>
        </top>
      </border>
    </ndxf>
  </rcc>
  <rcc rId="1727" sId="2" odxf="1" dxf="1" numFmtId="19">
    <nc r="G21">
      <v>42702</v>
    </nc>
    <odxf>
      <border outline="0">
        <top/>
      </border>
    </odxf>
    <ndxf>
      <border outline="0">
        <top style="thin">
          <color indexed="64"/>
        </top>
      </border>
    </ndxf>
  </rcc>
  <rcc rId="1728" sId="2" odxf="1" dxf="1">
    <nc r="H21">
      <f>+G21+27</f>
    </nc>
    <odxf>
      <border outline="0">
        <top/>
      </border>
    </odxf>
    <ndxf>
      <border outline="0">
        <top style="thin">
          <color indexed="64"/>
        </top>
      </border>
    </ndxf>
  </rcc>
  <rcc rId="1729" sId="2" odxf="1" dxf="1">
    <nc r="I21">
      <f>+G21+33</f>
    </nc>
    <odxf>
      <border outline="0">
        <top/>
      </border>
    </odxf>
    <ndxf>
      <border outline="0">
        <top style="thin">
          <color indexed="64"/>
        </top>
      </border>
    </ndxf>
  </rcc>
  <rcc rId="1730" sId="2" odxf="1" dxf="1">
    <nc r="J21">
      <f>+G21+36</f>
    </nc>
    <odxf>
      <border outline="0">
        <top/>
      </border>
    </odxf>
    <ndxf>
      <border outline="0">
        <top style="thin">
          <color indexed="64"/>
        </top>
      </border>
    </ndxf>
  </rcc>
  <rcc rId="1731" sId="2" odxf="1" dxf="1">
    <nc r="K21">
      <f>+G21+38</f>
    </nc>
    <odxf>
      <border outline="0">
        <top/>
      </border>
    </odxf>
    <ndxf>
      <border outline="0">
        <top style="thin">
          <color indexed="64"/>
        </top>
      </border>
    </ndxf>
  </rcc>
  <rcc rId="1732" sId="2" odxf="1" dxf="1">
    <nc r="L21">
      <f>+G21+42</f>
    </nc>
    <odxf>
      <border outline="0">
        <top/>
      </border>
    </odxf>
    <ndxf>
      <border outline="0">
        <top style="thin">
          <color indexed="64"/>
        </top>
      </border>
    </ndxf>
  </rcc>
  <rcc rId="1733" sId="2" odxf="1" dxf="1">
    <oc r="F22" t="inlineStr">
      <is>
        <t>SANTA CRUZ</t>
      </is>
    </oc>
    <nc r="F22" t="inlineStr">
      <is>
        <t>648E</t>
      </is>
    </nc>
    <odxf>
      <border outline="0">
        <right style="thin">
          <color indexed="64"/>
        </right>
        <top style="thin">
          <color indexed="64"/>
        </top>
      </border>
    </odxf>
    <ndxf>
      <border outline="0">
        <right/>
        <top/>
      </border>
    </ndxf>
  </rcc>
  <rcc rId="1734" sId="2" odxf="1" dxf="1" numFmtId="19">
    <oc r="G22">
      <v>42702</v>
    </oc>
    <nc r="G22"/>
    <odxf>
      <border outline="0">
        <top style="thin">
          <color indexed="64"/>
        </top>
      </border>
    </odxf>
    <ndxf>
      <border outline="0">
        <top/>
      </border>
    </ndxf>
  </rcc>
  <rcc rId="1735" sId="2" odxf="1" dxf="1">
    <oc r="H22">
      <f>+G22+27</f>
    </oc>
    <nc r="H22"/>
    <odxf>
      <border outline="0">
        <top style="thin">
          <color indexed="64"/>
        </top>
      </border>
    </odxf>
    <ndxf>
      <border outline="0">
        <top/>
      </border>
    </ndxf>
  </rcc>
  <rcc rId="1736" sId="2" odxf="1" dxf="1">
    <oc r="I22">
      <f>+G22+33</f>
    </oc>
    <nc r="I22"/>
    <odxf>
      <border outline="0">
        <top style="thin">
          <color indexed="64"/>
        </top>
      </border>
    </odxf>
    <ndxf>
      <border outline="0">
        <top/>
      </border>
    </ndxf>
  </rcc>
  <rcc rId="1737" sId="2" odxf="1" dxf="1">
    <oc r="J22">
      <f>+G22+36</f>
    </oc>
    <nc r="J22"/>
    <odxf>
      <border outline="0">
        <top style="thin">
          <color indexed="64"/>
        </top>
      </border>
    </odxf>
    <ndxf>
      <border outline="0">
        <top/>
      </border>
    </ndxf>
  </rcc>
  <rcc rId="1738" sId="2" odxf="1" dxf="1">
    <oc r="K22">
      <f>+G22+38</f>
    </oc>
    <nc r="K22"/>
    <odxf>
      <border outline="0">
        <top style="thin">
          <color indexed="64"/>
        </top>
      </border>
    </odxf>
    <ndxf>
      <border outline="0">
        <top/>
      </border>
    </ndxf>
  </rcc>
  <rcc rId="1739" sId="2" odxf="1" dxf="1">
    <oc r="L22">
      <f>+G22+42</f>
    </oc>
    <nc r="L22"/>
    <odxf>
      <border outline="0">
        <top style="thin">
          <color indexed="64"/>
        </top>
      </border>
    </odxf>
    <ndxf>
      <border outline="0">
        <top/>
      </border>
    </ndxf>
  </rcc>
  <rcc rId="1740" sId="2">
    <oc r="F23" t="inlineStr">
      <is>
        <t>648E</t>
      </is>
    </oc>
    <nc r="F23"/>
  </rcc>
  <rrc rId="1741" sId="3" ref="A20:XFD20" action="insertRow"/>
  <rcc rId="1742" sId="3" numFmtId="19">
    <oc r="C18">
      <v>42690</v>
    </oc>
    <nc r="C18">
      <v>42691</v>
    </nc>
  </rcc>
  <rcc rId="1743" sId="3" odxf="1" dxf="1">
    <nc r="A20" t="inlineStr">
      <is>
        <r>
          <t xml:space="preserve">CAPE FRANKLIN </t>
        </r>
        <r>
          <rPr>
            <sz val="10"/>
            <color rgb="FFFF0000"/>
            <rFont val="Arial"/>
            <family val="2"/>
          </rPr>
          <t>(delay)</t>
        </r>
      </is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1744" sId="3" odxf="1" dxf="1" quotePrefix="1">
    <nc r="B20" t="inlineStr">
      <is>
        <t>16020N</t>
      </is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1745" sId="3" odxf="1" dxf="1" numFmtId="19">
    <nc r="C20">
      <v>42691</v>
    </nc>
    <odxf>
      <font>
        <family val="2"/>
      </font>
    </odxf>
    <ndxf>
      <font>
        <color rgb="FFFF0000"/>
        <family val="2"/>
      </font>
    </ndxf>
  </rcc>
  <rcc rId="1746" sId="3" odxf="1" dxf="1">
    <nc r="D20">
      <f>C20</f>
    </nc>
    <odxf>
      <font>
        <family val="2"/>
      </font>
      <numFmt numFmtId="164" formatCode="dd/mm"/>
      <border outline="0">
        <right/>
      </border>
    </odxf>
    <ndxf>
      <font>
        <color indexed="8"/>
        <family val="2"/>
      </font>
      <numFmt numFmtId="165" formatCode="ddd"/>
      <border outline="0">
        <right style="thin">
          <color indexed="64"/>
        </right>
      </border>
    </ndxf>
  </rcc>
  <rcc rId="1747" sId="3">
    <nc r="E20">
      <f>+C20+3</f>
    </nc>
  </rcc>
  <rrc rId="1748" sId="3" ref="A18:XFD18" action="deleteRow">
    <rfmt sheetId="3" xfDxf="1" sqref="A18:XFD18" start="0" length="0"/>
    <rcc rId="0" sId="3" dxf="1">
      <nc r="A18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3" dxf="1" quotePrefix="1">
      <nc r="B18" t="inlineStr">
        <is>
          <t>16020N</t>
        </is>
      </nc>
      <ndxf>
        <numFmt numFmtId="1" formatCode="0"/>
        <alignment horizontal="left" vertical="top"/>
      </ndxf>
    </rcc>
    <rcc rId="0" sId="3" dxf="1" numFmtId="19">
      <nc r="C18">
        <v>42691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18">
        <f>C18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18">
        <f>+C18+3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18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cc rId="1749" sId="3" odxf="1" dxf="1">
    <nc r="F19" t="inlineStr">
      <is>
        <t>MSC KATRINA</t>
      </is>
    </nc>
    <odxf>
      <font>
        <family val="2"/>
      </font>
      <border outline="0">
        <top/>
      </border>
    </odxf>
    <ndxf>
      <font>
        <color theme="1"/>
        <family val="2"/>
      </font>
      <border outline="0">
        <top style="thin">
          <color indexed="64"/>
        </top>
      </border>
    </ndxf>
  </rcc>
  <rcc rId="1750" sId="3" numFmtId="19">
    <nc r="G19">
      <v>42702</v>
    </nc>
  </rcc>
  <rcc rId="1751" sId="3" odxf="1" dxf="1">
    <nc r="H19">
      <f>G19+20</f>
    </nc>
    <odxf>
      <border outline="0">
        <top/>
      </border>
    </odxf>
    <ndxf>
      <border outline="0">
        <top style="thin">
          <color indexed="64"/>
        </top>
      </border>
    </ndxf>
  </rcc>
  <rcc rId="1752" sId="3" odxf="1" dxf="1">
    <nc r="I19">
      <f>G19+22</f>
    </nc>
    <odxf>
      <border outline="0">
        <top/>
      </border>
    </odxf>
    <ndxf>
      <border outline="0">
        <top style="thin">
          <color indexed="64"/>
        </top>
      </border>
    </ndxf>
  </rcc>
  <rcc rId="1753" sId="3" odxf="1" dxf="1">
    <nc r="J19">
      <f>G19+29</f>
    </nc>
    <odxf>
      <border outline="0">
        <top/>
      </border>
    </odxf>
    <ndxf>
      <border outline="0">
        <top style="thin">
          <color indexed="64"/>
        </top>
      </border>
    </ndxf>
  </rcc>
  <rcc rId="1754" sId="3" odxf="1" dxf="1">
    <nc r="K19">
      <f>G19+33</f>
    </nc>
    <odxf>
      <border outline="0">
        <top/>
      </border>
    </odxf>
    <ndxf>
      <border outline="0">
        <top style="thin">
          <color indexed="64"/>
        </top>
      </border>
    </ndxf>
  </rcc>
  <rcc rId="1755" sId="3" odxf="1" dxf="1">
    <nc r="L19">
      <f>G19+37</f>
    </nc>
    <odxf>
      <border outline="0">
        <top/>
      </border>
    </odxf>
    <ndxf>
      <border outline="0">
        <top style="thin">
          <color indexed="64"/>
        </top>
      </border>
    </ndxf>
  </rcc>
  <rcc rId="1756" sId="3" odxf="1" dxf="1">
    <nc r="M19">
      <f>G19+39</f>
    </nc>
    <odxf>
      <border outline="0">
        <top/>
      </border>
    </odxf>
    <ndxf>
      <border outline="0">
        <top style="thin">
          <color indexed="64"/>
        </top>
      </border>
    </ndxf>
  </rcc>
  <rcc rId="1757" sId="3" odxf="1" dxf="1">
    <nc r="N19">
      <f>G19+41</f>
    </nc>
    <odxf>
      <border outline="0">
        <top/>
      </border>
    </odxf>
    <ndxf>
      <border outline="0">
        <top style="thin">
          <color indexed="64"/>
        </top>
      </border>
    </ndxf>
  </rcc>
  <rcc rId="1758" sId="3" odxf="1" dxf="1">
    <nc r="O19">
      <f>G19+46</f>
    </nc>
    <odxf>
      <border outline="0">
        <top/>
      </border>
    </odxf>
    <ndxf>
      <border outline="0">
        <top style="thin">
          <color indexed="64"/>
        </top>
      </border>
    </ndxf>
  </rcc>
  <rfmt sheetId="3" sqref="F20" start="0" length="0">
    <dxf>
      <border outline="0">
        <top/>
      </border>
    </dxf>
  </rfmt>
  <rfmt sheetId="3" sqref="H20" start="0" length="0">
    <dxf>
      <border outline="0">
        <top/>
      </border>
    </dxf>
  </rfmt>
  <rfmt sheetId="3" sqref="I20" start="0" length="0">
    <dxf>
      <border outline="0">
        <top/>
      </border>
    </dxf>
  </rfmt>
  <rfmt sheetId="3" sqref="J20" start="0" length="0">
    <dxf>
      <border outline="0">
        <top/>
      </border>
    </dxf>
  </rfmt>
  <rfmt sheetId="3" sqref="K20" start="0" length="0">
    <dxf>
      <border outline="0">
        <top/>
      </border>
    </dxf>
  </rfmt>
  <rfmt sheetId="3" sqref="L20" start="0" length="0">
    <dxf>
      <border outline="0">
        <top/>
      </border>
    </dxf>
  </rfmt>
  <rfmt sheetId="3" sqref="M20" start="0" length="0">
    <dxf>
      <border outline="0">
        <top/>
      </border>
    </dxf>
  </rfmt>
  <rfmt sheetId="3" sqref="N20" start="0" length="0">
    <dxf>
      <border outline="0">
        <top/>
      </border>
    </dxf>
  </rfmt>
  <rfmt sheetId="3" sqref="O20" start="0" length="0">
    <dxf>
      <border outline="0">
        <top/>
      </border>
    </dxf>
  </rfmt>
  <rcc rId="1759" sId="5" numFmtId="19">
    <oc r="C19">
      <v>42690</v>
    </oc>
    <nc r="C19">
      <v>42691</v>
    </nc>
  </rcc>
  <rcc rId="1760" sId="6" numFmtId="19">
    <oc r="C16">
      <v>42690</v>
    </oc>
    <nc r="C16">
      <v>42691</v>
    </nc>
  </rcc>
  <rrc rId="1761" sId="3" ref="A18:XFD18" action="insertRow"/>
  <rcc rId="1762" sId="3" numFmtId="19">
    <oc r="G16">
      <v>42697</v>
    </oc>
    <nc r="G16">
      <v>42699</v>
    </nc>
  </rcc>
  <rcc rId="1763" sId="3" odxf="1" dxf="1">
    <nc r="A18" t="inlineStr">
      <is>
        <r>
          <t xml:space="preserve">CAPE FRANKLIN </t>
        </r>
        <r>
          <rPr>
            <sz val="10"/>
            <color rgb="FFFF0000"/>
            <rFont val="Arial"/>
            <family val="2"/>
          </rPr>
          <t>(delay)</t>
        </r>
      </is>
    </nc>
    <odxf>
      <font>
        <color rgb="FFFF0000"/>
        <family val="2"/>
      </font>
    </odxf>
    <ndxf>
      <font>
        <sz val="10"/>
        <color auto="1"/>
        <name val="Arial"/>
        <family val="2"/>
        <scheme val="none"/>
      </font>
    </ndxf>
  </rcc>
  <rcc rId="1764" sId="3" odxf="1" dxf="1" quotePrefix="1">
    <nc r="B18" t="inlineStr">
      <is>
        <t>16020N</t>
      </is>
    </nc>
    <odxf>
      <font>
        <color rgb="FFFF0000"/>
        <family val="2"/>
      </font>
    </odxf>
    <ndxf>
      <font>
        <sz val="10"/>
        <color auto="1"/>
        <name val="Arial"/>
        <family val="2"/>
        <scheme val="none"/>
      </font>
    </ndxf>
  </rcc>
  <rcc rId="1765" sId="3" odxf="1" dxf="1" numFmtId="19">
    <nc r="C18">
      <v>42691</v>
    </nc>
    <odxf>
      <font>
        <family val="2"/>
      </font>
    </odxf>
    <ndxf>
      <font>
        <color rgb="FFFF0000"/>
        <family val="2"/>
      </font>
    </ndxf>
  </rcc>
  <rcc rId="1766" sId="3" odxf="1" dxf="1">
    <nc r="D18">
      <f>C18</f>
    </nc>
    <odxf>
      <border outline="0">
        <right/>
      </border>
    </odxf>
    <ndxf>
      <border outline="0">
        <right style="thin">
          <color indexed="64"/>
        </right>
      </border>
    </ndxf>
  </rcc>
  <rcc rId="1767" sId="3">
    <nc r="E18">
      <f>+C18+3</f>
    </nc>
  </rcc>
  <rcc rId="1768" sId="3" odxf="1" dxf="1">
    <oc r="O21">
      <f>G20+46</f>
    </oc>
    <nc r="O21">
      <f>G21+46</f>
    </nc>
    <ndxf>
      <border outline="0">
        <top style="thin">
          <color indexed="64"/>
        </top>
      </border>
    </ndxf>
  </rcc>
  <rcc rId="1769" sId="3" odxf="1" dxf="1">
    <oc r="N21">
      <f>G20+41</f>
    </oc>
    <nc r="N21">
      <f>G21+41</f>
    </nc>
    <ndxf>
      <border outline="0">
        <top style="thin">
          <color indexed="64"/>
        </top>
      </border>
    </ndxf>
  </rcc>
  <rcc rId="1770" sId="3" odxf="1" dxf="1">
    <oc r="M21">
      <f>G20+39</f>
    </oc>
    <nc r="M21">
      <f>G21+39</f>
    </nc>
    <ndxf>
      <border outline="0">
        <top style="thin">
          <color indexed="64"/>
        </top>
      </border>
    </ndxf>
  </rcc>
  <rcc rId="1771" sId="3" odxf="1" dxf="1">
    <oc r="L21">
      <f>G20+37</f>
    </oc>
    <nc r="L21">
      <f>G21+37</f>
    </nc>
    <ndxf>
      <border outline="0">
        <top style="thin">
          <color indexed="64"/>
        </top>
      </border>
    </ndxf>
  </rcc>
  <rcc rId="1772" sId="3" odxf="1" dxf="1">
    <oc r="K21">
      <f>G20+33</f>
    </oc>
    <nc r="K21">
      <f>G21+33</f>
    </nc>
    <ndxf>
      <border outline="0">
        <top style="thin">
          <color indexed="64"/>
        </top>
      </border>
    </ndxf>
  </rcc>
  <rcc rId="1773" sId="3" odxf="1" dxf="1">
    <oc r="J21">
      <f>G20+29</f>
    </oc>
    <nc r="J21">
      <f>G21+29</f>
    </nc>
    <ndxf>
      <border outline="0">
        <top style="thin">
          <color indexed="64"/>
        </top>
      </border>
    </ndxf>
  </rcc>
  <rcc rId="1774" sId="3" odxf="1" dxf="1">
    <oc r="I21">
      <f>G20+22</f>
    </oc>
    <nc r="I21">
      <f>G21+22</f>
    </nc>
    <ndxf>
      <border outline="0">
        <top style="thin">
          <color indexed="64"/>
        </top>
      </border>
    </ndxf>
  </rcc>
  <rcc rId="1775" sId="3" odxf="1" dxf="1">
    <oc r="H21">
      <f>G20+20</f>
    </oc>
    <nc r="H21">
      <f>G21+20</f>
    </nc>
    <ndxf>
      <border outline="0">
        <top style="thin">
          <color indexed="64"/>
        </top>
      </border>
    </ndxf>
  </rcc>
  <rfmt sheetId="3" sqref="F21" start="0" length="0">
    <dxf>
      <border outline="0">
        <top style="thin">
          <color indexed="64"/>
        </top>
      </border>
    </dxf>
  </rfmt>
  <rrc rId="1776" sId="3" ref="A20:XFD20" action="deleteRow">
    <rfmt sheetId="3" xfDxf="1" sqref="A20:XFD20" start="0" length="0"/>
    <rcc rId="0" sId="3" dxf="1">
      <nc r="A20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3" dxf="1" quotePrefix="1">
      <nc r="B20" t="inlineStr">
        <is>
          <t>16020N</t>
        </is>
      </nc>
      <ndxf>
        <numFmt numFmtId="1" formatCode="0"/>
        <alignment horizontal="left" vertical="top"/>
      </ndxf>
    </rcc>
    <rcc rId="0" sId="3" dxf="1" numFmtId="19">
      <nc r="C20">
        <v>42691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20">
        <f>C20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20">
        <f>+C20+3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20" t="inlineStr">
        <is>
          <t>MSC KATRINA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20">
        <v>42702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20">
        <f>G20+20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20">
        <f>G20+22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20">
        <f>G20+29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20">
        <f>G20+33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20">
        <f>G20+37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20">
        <f>G20+39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20">
        <f>G20+41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20">
        <f>G20+46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20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7" sId="2" numFmtId="19">
    <oc r="E21">
      <f>+C21+3</f>
    </oc>
    <nc r="E21">
      <v>42695</v>
    </nc>
  </rcc>
  <rfmt sheetId="2" sqref="E21" start="0" length="2147483647">
    <dxf>
      <font>
        <color rgb="FFFF0000"/>
        <family val="2"/>
      </font>
    </dxf>
  </rfmt>
  <rcc rId="1778" sId="3" numFmtId="19">
    <oc r="E18">
      <f>+C18+3</f>
    </oc>
    <nc r="E18">
      <v>42695</v>
    </nc>
  </rcc>
  <rfmt sheetId="3" sqref="E18" start="0" length="2147483647">
    <dxf>
      <font>
        <color rgb="FFFF0000"/>
        <family val="2"/>
      </font>
    </dxf>
  </rfmt>
  <rcc rId="1779" sId="5" numFmtId="19">
    <oc r="E19">
      <f>+C19+3</f>
    </oc>
    <nc r="E19">
      <v>42695</v>
    </nc>
  </rcc>
  <rfmt sheetId="5" sqref="E19" start="0" length="2147483647">
    <dxf>
      <font>
        <color rgb="FFFF0000"/>
        <family val="2"/>
      </font>
    </dxf>
  </rfmt>
  <rcc rId="1780" sId="6" numFmtId="19">
    <oc r="E16">
      <f>+C16+3</f>
    </oc>
    <nc r="E16">
      <v>42695</v>
    </nc>
  </rcc>
  <rfmt sheetId="6" sqref="E16" start="0" length="2147483647">
    <dxf>
      <font>
        <color rgb="FFFF0000"/>
        <family val="2"/>
      </font>
    </dxf>
  </rfmt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" sId="2" numFmtId="19">
    <oc r="C24">
      <v>42695</v>
    </oc>
    <nc r="C24">
      <v>42696</v>
    </nc>
  </rcc>
  <rcc rId="1782" sId="2" numFmtId="19">
    <oc r="E24">
      <f>+C24+3</f>
    </oc>
    <nc r="E24">
      <v>42700</v>
    </nc>
  </rcc>
  <rcc rId="1783" sId="2">
    <oc r="A24" t="inlineStr">
      <is>
        <t>BARENTS STRAIT</t>
      </is>
    </oc>
    <nc r="A24" t="inlineStr">
      <is>
        <r>
          <t xml:space="preserve">BARENTS STRAIT </t>
        </r>
        <r>
          <rPr>
            <sz val="10"/>
            <color rgb="FFFF0000"/>
            <rFont val="Arial"/>
            <family val="2"/>
          </rPr>
          <t>(delay)</t>
        </r>
      </is>
    </nc>
  </rcc>
  <rcc rId="1784" sId="3">
    <oc r="A22" t="inlineStr">
      <is>
        <t>BARENTS STRAIT</t>
      </is>
    </oc>
    <nc r="A22" t="inlineStr">
      <is>
        <r>
          <t xml:space="preserve">BARENTS STRAIT </t>
        </r>
        <r>
          <rPr>
            <sz val="10"/>
            <color rgb="FFFF0000"/>
            <rFont val="Arial"/>
            <family val="2"/>
          </rPr>
          <t>(delay)</t>
        </r>
      </is>
    </nc>
  </rcc>
  <rcc rId="1785" sId="3" numFmtId="19">
    <oc r="C22">
      <v>42695</v>
    </oc>
    <nc r="C22">
      <v>42696</v>
    </nc>
  </rcc>
  <rcc rId="1786" sId="3">
    <oc r="D22">
      <f>C22</f>
    </oc>
    <nc r="D22">
      <f>C22</f>
    </nc>
  </rcc>
  <rcc rId="1787" sId="3" numFmtId="19">
    <oc r="E22">
      <f>+C22+3</f>
    </oc>
    <nc r="E22">
      <v>42700</v>
    </nc>
  </rcc>
  <rcc rId="1788" sId="6">
    <oc r="A20" t="inlineStr">
      <is>
        <t>BARENTS STRAIT</t>
      </is>
    </oc>
    <nc r="A20" t="inlineStr">
      <is>
        <r>
          <t xml:space="preserve">BARENTS STRAIT </t>
        </r>
        <r>
          <rPr>
            <sz val="10"/>
            <color rgb="FFFF0000"/>
            <rFont val="Arial"/>
            <family val="2"/>
          </rPr>
          <t>(delay)</t>
        </r>
      </is>
    </nc>
  </rcc>
  <rcc rId="1789" sId="6" numFmtId="19">
    <oc r="C20">
      <v>42695</v>
    </oc>
    <nc r="C20">
      <v>42696</v>
    </nc>
  </rcc>
  <rcc rId="1790" sId="6">
    <oc r="D20">
      <f>C20</f>
    </oc>
    <nc r="D20">
      <f>C20</f>
    </nc>
  </rcc>
  <rcc rId="1791" sId="6" numFmtId="19">
    <oc r="E20">
      <f>+C20+3</f>
    </oc>
    <nc r="E20">
      <v>42700</v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5" sId="5">
    <oc r="A22" t="inlineStr">
      <is>
        <t>BARENTS STRAIT</t>
      </is>
    </oc>
    <nc r="A22" t="inlineStr">
      <is>
        <r>
          <t xml:space="preserve">BARENTS STRAIT </t>
        </r>
        <r>
          <rPr>
            <sz val="10"/>
            <color rgb="FFFF0000"/>
            <rFont val="Arial"/>
            <family val="2"/>
          </rPr>
          <t>(delay)</t>
        </r>
      </is>
    </nc>
  </rcc>
  <rcc rId="1796" sId="5" numFmtId="19">
    <oc r="C22">
      <v>42695</v>
    </oc>
    <nc r="C22">
      <v>42696</v>
    </nc>
  </rcc>
  <rcc rId="1797" sId="5">
    <oc r="D22">
      <f>C22</f>
    </oc>
    <nc r="D22">
      <f>C22</f>
    </nc>
  </rcc>
  <rcc rId="1798" sId="5" numFmtId="19">
    <oc r="E22">
      <f>+C22+3</f>
    </oc>
    <nc r="E22">
      <v>42700</v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9" sId="2" numFmtId="19">
    <oc r="C22">
      <v>42692</v>
    </oc>
    <nc r="C22">
      <v>42693</v>
    </nc>
  </rcc>
  <rcc rId="1800" sId="2">
    <oc r="A22" t="inlineStr">
      <is>
        <t>CMA CGM TAGE</t>
      </is>
    </oc>
    <nc r="A22" t="inlineStr">
      <is>
        <r>
          <t xml:space="preserve">CMA CGM TAGE </t>
        </r>
        <r>
          <rPr>
            <sz val="10"/>
            <color rgb="FFFF0000"/>
            <rFont val="Arial"/>
            <family val="2"/>
          </rPr>
          <t>(delay)</t>
        </r>
      </is>
    </nc>
  </rcc>
  <rcc rId="1801" sId="3">
    <oc r="A20" t="inlineStr">
      <is>
        <t>CMA CGM TAGE</t>
      </is>
    </oc>
    <nc r="A20" t="inlineStr">
      <is>
        <r>
          <t xml:space="preserve">CMA CGM TAGE </t>
        </r>
        <r>
          <rPr>
            <sz val="10"/>
            <color rgb="FFFF0000"/>
            <rFont val="Arial"/>
            <family val="2"/>
          </rPr>
          <t>(delay)</t>
        </r>
      </is>
    </nc>
  </rcc>
  <rcc rId="1802" sId="3" numFmtId="19">
    <oc r="C20">
      <v>42692</v>
    </oc>
    <nc r="C20">
      <v>42693</v>
    </nc>
  </rcc>
  <rcc rId="1803" sId="3">
    <oc r="D20">
      <f>C20</f>
    </oc>
    <nc r="D20">
      <f>C20</f>
    </nc>
  </rcc>
  <rcc rId="1804" sId="3">
    <oc r="E20">
      <f>+C20+2</f>
    </oc>
    <nc r="E20">
      <f>+C20+2</f>
    </nc>
  </rcc>
  <rcc rId="1805" sId="5">
    <oc r="A20" t="inlineStr">
      <is>
        <t>CMA CGM TAGE</t>
      </is>
    </oc>
    <nc r="A20" t="inlineStr">
      <is>
        <r>
          <t xml:space="preserve">CMA CGM TAGE </t>
        </r>
        <r>
          <rPr>
            <sz val="10"/>
            <color rgb="FFFF0000"/>
            <rFont val="Arial"/>
            <family val="2"/>
          </rPr>
          <t>(delay)</t>
        </r>
      </is>
    </nc>
  </rcc>
  <rcc rId="1806" sId="5" numFmtId="19">
    <oc r="C20">
      <v>42692</v>
    </oc>
    <nc r="C20">
      <v>42693</v>
    </nc>
  </rcc>
  <rcc rId="1807" sId="5">
    <oc r="D20">
      <f>C20</f>
    </oc>
    <nc r="D20">
      <f>C20</f>
    </nc>
  </rcc>
  <rcc rId="1808" sId="5">
    <oc r="E20">
      <f>+C20+2</f>
    </oc>
    <nc r="E20">
      <f>+C20+2</f>
    </nc>
  </rcc>
  <rcc rId="1809" sId="6">
    <oc r="A17" t="inlineStr">
      <is>
        <t>CMA CGM TAGE</t>
      </is>
    </oc>
    <nc r="A17" t="inlineStr">
      <is>
        <r>
          <t xml:space="preserve">CMA CGM TAGE </t>
        </r>
        <r>
          <rPr>
            <sz val="10"/>
            <color rgb="FFFF0000"/>
            <rFont val="Arial"/>
            <family val="2"/>
          </rPr>
          <t>(delay)</t>
        </r>
      </is>
    </nc>
  </rcc>
  <rcc rId="1810" sId="6" numFmtId="19">
    <oc r="C17">
      <v>42692</v>
    </oc>
    <nc r="C17">
      <v>42693</v>
    </nc>
  </rcc>
  <rcc rId="1811" sId="6">
    <oc r="D17">
      <f>C17</f>
    </oc>
    <nc r="D17">
      <f>C17</f>
    </nc>
  </rcc>
  <rcc rId="1812" sId="6">
    <oc r="E17">
      <f>+C17+2</f>
    </oc>
    <nc r="E17">
      <f>+C17+2</f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20:B20" start="0" length="2147483647">
    <dxf>
      <font>
        <color rgb="FFFF0000"/>
        <family val="2"/>
      </font>
    </dxf>
  </rfmt>
  <rfmt sheetId="7" sqref="A23:B23" start="0" length="2147483647">
    <dxf>
      <font>
        <color rgb="FFFF0000"/>
        <family val="2"/>
      </font>
    </dxf>
  </rfmt>
  <rcc rId="2289" sId="13">
    <oc r="A23" t="inlineStr">
      <is>
        <t>HAMMONIA INTERNUM</t>
      </is>
    </oc>
    <nc r="A23" t="inlineStr">
      <is>
        <t>MS HAWK</t>
      </is>
    </nc>
  </rcc>
  <rcc rId="2290" sId="13">
    <oc r="B23">
      <v>1696</v>
    </oc>
    <nc r="B23">
      <v>1652</v>
    </nc>
  </rcc>
  <rcc rId="2291" sId="13">
    <oc r="A26" t="inlineStr">
      <is>
        <t>HAMMONIA INTERNUM</t>
      </is>
    </oc>
    <nc r="A26" t="inlineStr">
      <is>
        <t>MS HAWK</t>
      </is>
    </nc>
  </rcc>
  <rcc rId="2292" sId="13">
    <oc r="A29" t="inlineStr">
      <is>
        <t>HAMMONIA INTERNUM</t>
      </is>
    </oc>
    <nc r="A29" t="inlineStr">
      <is>
        <t>MS HAWK</t>
      </is>
    </nc>
  </rcc>
  <rcc rId="2293" sId="13">
    <oc r="A32" t="inlineStr">
      <is>
        <t>HAMMONIA INTERNUM</t>
      </is>
    </oc>
    <nc r="A32" t="inlineStr">
      <is>
        <t>MS HAWK</t>
      </is>
    </nc>
  </rcc>
  <rcc rId="2294" sId="13">
    <oc r="A38" t="inlineStr">
      <is>
        <t>HAMMONIA INTERNUM</t>
      </is>
    </oc>
    <nc r="A38" t="inlineStr">
      <is>
        <t>TBA</t>
      </is>
    </nc>
  </rcc>
  <rcc rId="2295" sId="13">
    <oc r="B26">
      <v>1698</v>
    </oc>
    <nc r="B26">
      <v>1654</v>
    </nc>
  </rcc>
  <rcc rId="2296" sId="13">
    <oc r="B29" t="inlineStr">
      <is>
        <t>16A0</t>
      </is>
    </oc>
    <nc r="B29">
      <v>1656</v>
    </nc>
  </rcc>
  <rcc rId="2297" sId="13">
    <oc r="B32" t="inlineStr">
      <is>
        <t>16A2</t>
      </is>
    </oc>
    <nc r="B32">
      <v>1658</v>
    </nc>
  </rcc>
  <rcc rId="2298" sId="13">
    <oc r="A35" t="inlineStr">
      <is>
        <t>HAMMONIA INTERNUM</t>
      </is>
    </oc>
    <nc r="A35" t="inlineStr">
      <is>
        <t>TBA</t>
      </is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01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BARENTS STRAIT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132TVN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42674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CMA CGM RIO GRANDE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42683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2102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r>
            <t xml:space="preserve">CSCL ASIA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201E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42678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155E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2103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2104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CAPE FORBY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16014N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42681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CONTI EVEREST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42690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2105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CMA CGM MELISANDE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203E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42685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239E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2106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2107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16020N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42691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E13">
        <v>42695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SAN CHRISTOBAL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42697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2108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r>
            <t xml:space="preserve">CMA CGM TAGE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205E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42693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647E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2109" sId="5" ref="A13:XFD13" action="delete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2110" sId="5" ref="A22:XFD27" action="insert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</rrc>
  <rfmt sheetId="5" sqref="A2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2" start="0" length="0">
    <dxf>
      <font>
        <sz val="10"/>
        <color auto="1"/>
        <name val="Arial"/>
        <family val="2"/>
        <scheme val="none"/>
      </font>
    </dxf>
  </rfmt>
  <rfmt sheetId="5" sqref="C22" start="0" length="0">
    <dxf>
      <border outline="0">
        <left style="thin">
          <color indexed="64"/>
        </left>
      </border>
    </dxf>
  </rfmt>
  <rcc rId="2111" sId="5" odxf="1" dxf="1">
    <nc r="D22">
      <f>C22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12" sId="5" odxf="1" dxf="1">
    <nc r="E22">
      <f>+C22+3</f>
    </nc>
    <odxf>
      <border outline="0">
        <left/>
      </border>
    </odxf>
    <ndxf>
      <border outline="0">
        <left style="thin">
          <color indexed="64"/>
        </left>
      </border>
    </ndxf>
  </rcc>
  <rfmt sheetId="5" sqref="F2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113" sId="5" odxf="1" dxf="1">
    <nc r="H22">
      <f>G22+31</f>
    </nc>
    <odxf>
      <border outline="0">
        <top/>
      </border>
    </odxf>
    <ndxf>
      <border outline="0">
        <top style="thin">
          <color indexed="64"/>
        </top>
      </border>
    </ndxf>
  </rcc>
  <rcc rId="2114" sId="5" odxf="1" dxf="1">
    <nc r="I22">
      <f>G22+32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115" sId="5" odxf="1" dxf="1">
    <nc r="J22">
      <f>G22+33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116" sId="5" odxf="1" dxf="1">
    <nc r="K22">
      <f>G22+36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3" start="0" length="0">
    <dxf>
      <font>
        <sz val="10"/>
        <color auto="1"/>
        <name val="Arial"/>
        <family val="2"/>
        <scheme val="none"/>
      </font>
    </dxf>
  </rfmt>
  <rfmt sheetId="5" sqref="C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2117" sId="5" odxf="1" dxf="1">
    <nc r="D23">
      <f>C23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18" sId="5" odxf="1" dxf="1">
    <nc r="E23">
      <f>+C23+2</f>
    </nc>
    <odxf>
      <border outline="0">
        <left/>
      </border>
    </odxf>
    <ndxf>
      <border outline="0">
        <left style="thin">
          <color indexed="64"/>
        </left>
      </border>
    </ndxf>
  </rcc>
  <rfmt sheetId="5" sqref="F23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23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23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23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23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24" start="0" length="0">
    <dxf>
      <border outline="0">
        <bottom style="thin">
          <color indexed="64"/>
        </bottom>
      </border>
    </dxf>
  </rfmt>
  <rfmt sheetId="5" sqref="B24" start="0" length="0">
    <dxf>
      <border outline="0">
        <bottom style="thin">
          <color indexed="64"/>
        </bottom>
      </border>
    </dxf>
  </rfmt>
  <rfmt sheetId="5" sqref="C24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24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24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24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A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5" start="0" length="0">
    <dxf>
      <font>
        <sz val="10"/>
        <color auto="1"/>
        <name val="Arial"/>
        <family val="2"/>
        <scheme val="none"/>
      </font>
    </dxf>
  </rfmt>
  <rfmt sheetId="5" sqref="C25" start="0" length="0">
    <dxf>
      <border outline="0">
        <left style="thin">
          <color indexed="64"/>
        </left>
      </border>
    </dxf>
  </rfmt>
  <rcc rId="2119" sId="5" odxf="1" dxf="1">
    <nc r="D25">
      <f>C25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20" sId="5" odxf="1" dxf="1">
    <nc r="E25">
      <f>+C25+3</f>
    </nc>
    <odxf>
      <border outline="0">
        <left/>
      </border>
    </odxf>
    <ndxf>
      <border outline="0">
        <left style="thin">
          <color indexed="64"/>
        </left>
      </border>
    </ndxf>
  </rcc>
  <rfmt sheetId="5" sqref="F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121" sId="5" odxf="1" dxf="1">
    <nc r="H25">
      <f>G25+31</f>
    </nc>
    <odxf>
      <border outline="0">
        <top/>
      </border>
    </odxf>
    <ndxf>
      <border outline="0">
        <top style="thin">
          <color indexed="64"/>
        </top>
      </border>
    </ndxf>
  </rcc>
  <rcc rId="2122" sId="5" odxf="1" dxf="1">
    <nc r="I25">
      <f>G25+32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123" sId="5" odxf="1" dxf="1">
    <nc r="J25">
      <f>G25+33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124" sId="5" odxf="1" dxf="1">
    <nc r="K25">
      <f>G25+36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6" start="0" length="0">
    <dxf>
      <font>
        <sz val="10"/>
        <color auto="1"/>
        <name val="Arial"/>
        <family val="2"/>
        <scheme val="none"/>
      </font>
    </dxf>
  </rfmt>
  <rfmt sheetId="5" sqref="C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2125" sId="5" odxf="1" dxf="1">
    <nc r="D26">
      <f>C26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26" sId="5" odxf="1" dxf="1">
    <nc r="E26">
      <f>+C26+2</f>
    </nc>
    <odxf>
      <border outline="0">
        <left/>
      </border>
    </odxf>
    <ndxf>
      <border outline="0">
        <left style="thin">
          <color indexed="64"/>
        </left>
      </border>
    </ndxf>
  </rcc>
  <rfmt sheetId="5" sqref="F26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27" start="0" length="0">
    <dxf>
      <border outline="0">
        <bottom style="thin">
          <color indexed="64"/>
        </bottom>
      </border>
    </dxf>
  </rfmt>
  <rfmt sheetId="5" sqref="B27" start="0" length="0">
    <dxf>
      <border outline="0">
        <bottom style="thin">
          <color indexed="64"/>
        </bottom>
      </border>
    </dxf>
  </rfmt>
  <rfmt sheetId="5" sqref="C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27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127" sId="5" odxf="1" dxf="1">
    <oc r="A19" t="inlineStr">
      <is>
        <t>CAPE FRANKLIN</t>
      </is>
    </oc>
    <nc r="A19" t="inlineStr">
      <is>
        <t>CAPE FAWLEY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128" sId="5" odxf="1" dxf="1" quotePrefix="1">
    <oc r="B19" t="inlineStr">
      <is>
        <t>16021N</t>
      </is>
    </oc>
    <nc r="B19" t="inlineStr">
      <is>
        <t>16002N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129" sId="5">
    <nc r="A22" t="inlineStr">
      <is>
        <t>BARENTS STRAIT</t>
      </is>
    </nc>
  </rcc>
  <rcc rId="2130" sId="5" quotePrefix="1">
    <nc r="B22" t="inlineStr">
      <is>
        <t>144TVN</t>
      </is>
    </nc>
  </rcc>
  <rcc rId="2131" sId="5" numFmtId="19">
    <nc r="C22">
      <v>42716</v>
    </nc>
  </rcc>
  <rcc rId="2132" sId="5">
    <nc r="A23" t="inlineStr">
      <is>
        <t>UASC ZAMZAM</t>
      </is>
    </nc>
  </rcc>
  <rcc rId="2133" sId="5">
    <nc r="B23" t="inlineStr">
      <is>
        <t>213E</t>
      </is>
    </nc>
  </rcc>
  <rcc rId="2134" sId="5" numFmtId="19">
    <nc r="C23">
      <v>42720</v>
    </nc>
  </rcc>
  <rcc rId="2135" sId="5">
    <nc r="A25" t="inlineStr">
      <is>
        <t>CAPE FORBY</t>
      </is>
    </nc>
  </rcc>
  <rcc rId="2136" sId="5" quotePrefix="1">
    <nc r="B25" t="inlineStr">
      <is>
        <t>16016N</t>
      </is>
    </nc>
  </rcc>
  <rcc rId="2137" sId="5" numFmtId="19">
    <nc r="C25">
      <v>42723</v>
    </nc>
  </rcc>
  <rcc rId="2138" sId="5">
    <nc r="A26" t="inlineStr">
      <is>
        <t>COSCO IZMIR</t>
      </is>
    </nc>
  </rcc>
  <rcc rId="2139" sId="5">
    <nc r="B26" t="inlineStr">
      <is>
        <t>215E</t>
      </is>
    </nc>
  </rcc>
  <rcc rId="2140" sId="5" numFmtId="19">
    <nc r="C26">
      <v>42727</v>
    </nc>
  </rcc>
  <rrc rId="2141" sId="5" ref="A28:XFD30" action="insertRow"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FF568E3E_9F91_4F21_A5D4_F63C4F3F524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</rrc>
  <rfmt sheetId="5" sqref="A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8" start="0" length="0">
    <dxf>
      <font>
        <sz val="10"/>
        <color auto="1"/>
        <name val="Arial"/>
        <family val="2"/>
        <scheme val="none"/>
      </font>
    </dxf>
  </rfmt>
  <rfmt sheetId="5" sqref="C28" start="0" length="0">
    <dxf>
      <border outline="0">
        <left style="thin">
          <color indexed="64"/>
        </left>
      </border>
    </dxf>
  </rfmt>
  <rcc rId="2142" sId="5" odxf="1" dxf="1">
    <nc r="D28">
      <f>C28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43" sId="5" odxf="1" dxf="1">
    <nc r="E28">
      <f>+C28+3</f>
    </nc>
    <odxf>
      <border outline="0">
        <left/>
      </border>
    </odxf>
    <ndxf>
      <border outline="0">
        <left style="thin">
          <color indexed="64"/>
        </left>
      </border>
    </ndxf>
  </rcc>
  <rfmt sheetId="5" sqref="F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144" sId="5" odxf="1" dxf="1">
    <nc r="H28">
      <f>G28+31</f>
    </nc>
    <odxf>
      <border outline="0">
        <top/>
      </border>
    </odxf>
    <ndxf>
      <border outline="0">
        <top style="thin">
          <color indexed="64"/>
        </top>
      </border>
    </ndxf>
  </rcc>
  <rcc rId="2145" sId="5" odxf="1" dxf="1">
    <nc r="I28">
      <f>G28+32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146" sId="5" odxf="1" dxf="1">
    <nc r="J28">
      <f>G28+33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147" sId="5" odxf="1" dxf="1">
    <nc r="K28">
      <f>G28+36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9" start="0" length="0">
    <dxf>
      <font>
        <sz val="10"/>
        <color auto="1"/>
        <name val="Arial"/>
        <family val="2"/>
        <scheme val="none"/>
      </font>
    </dxf>
  </rfmt>
  <rfmt sheetId="5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2148" sId="5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49" sId="5" odxf="1" dxf="1">
    <nc r="E29">
      <f>+C29+2</f>
    </nc>
    <odxf>
      <border outline="0">
        <left/>
      </border>
    </odxf>
    <ndxf>
      <border outline="0">
        <left style="thin">
          <color indexed="64"/>
        </left>
      </border>
    </ndxf>
  </rcc>
  <rfmt sheetId="5" sqref="F29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30" start="0" length="0">
    <dxf>
      <border outline="0">
        <bottom style="thin">
          <color indexed="64"/>
        </bottom>
      </border>
    </dxf>
  </rfmt>
  <rfmt sheetId="5" sqref="B30" start="0" length="0">
    <dxf>
      <border outline="0">
        <bottom style="thin">
          <color indexed="64"/>
        </bottom>
      </border>
    </dxf>
  </rfmt>
  <rfmt sheetId="5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30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150" sId="5">
    <nc r="A28" t="inlineStr">
      <is>
        <t>CAPE FAWLEY</t>
      </is>
    </nc>
  </rcc>
  <rcc rId="2151" sId="5" quotePrefix="1">
    <nc r="B28" t="inlineStr">
      <is>
        <t>16003N</t>
      </is>
    </nc>
  </rcc>
  <rcc rId="2152" sId="5" numFmtId="19">
    <nc r="C28">
      <v>42730</v>
    </nc>
  </rcc>
  <rcc rId="2153" sId="5">
    <nc r="A29" t="inlineStr">
      <is>
        <t>CMA CGM LA SCALA</t>
      </is>
    </nc>
  </rcc>
  <rcc rId="2154" sId="5">
    <nc r="B29" t="inlineStr">
      <is>
        <t>217E</t>
      </is>
    </nc>
  </rcc>
  <rcc rId="2155" sId="5" numFmtId="19">
    <nc r="C29">
      <v>42734</v>
    </nc>
  </rcc>
  <rcc rId="2156" sId="5" xfDxf="1" dxf="1">
    <nc r="F22" t="inlineStr">
      <is>
        <t>CMA CGM NIAGARA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2157" sId="5" quotePrefix="1">
    <nc r="F23" t="inlineStr">
      <is>
        <t>167E</t>
      </is>
    </nc>
  </rcc>
  <rcc rId="2158" sId="5" numFmtId="19">
    <nc r="G22">
      <v>42725</v>
    </nc>
  </rcc>
  <rcc rId="2159" sId="5" xfDxf="1" dxf="1">
    <nc r="F25" t="inlineStr">
      <is>
        <t>CMA CGM MAGDALENA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2160" sId="5" quotePrefix="1">
    <nc r="F26" t="inlineStr">
      <is>
        <t>169E</t>
      </is>
    </nc>
  </rcc>
  <rcc rId="2161" sId="5" numFmtId="19">
    <nc r="G25">
      <v>42732</v>
    </nc>
  </rcc>
  <rcc rId="2162" sId="5" xfDxf="1" dxf="1">
    <nc r="F28" t="inlineStr">
      <is>
        <t>CSCL OCEANIA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2163" sId="5" quotePrefix="1">
    <nc r="F29" t="inlineStr">
      <is>
        <t>171E</t>
      </is>
    </nc>
  </rcc>
  <rcc rId="2164" sId="5" numFmtId="19">
    <nc r="G28">
      <v>42739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65" sId="6" ref="A7:XFD7" action="deleteRow">
    <rfmt sheetId="6" xfDxf="1" sqref="A7:XFD7" start="0" length="0"/>
    <rcc rId="0" sId="6" dxf="1">
      <nc r="A7" t="inlineStr">
        <is>
          <t>MAERSK ABERDEEN</t>
        </is>
      </nc>
      <ndxf>
        <border outline="0">
          <left style="thin">
            <color indexed="64"/>
          </left>
        </border>
      </ndxf>
    </rcc>
    <rcc rId="0" sId="6" dxf="1" numFmtId="4">
      <nc r="B7">
        <v>1618</v>
      </nc>
      <ndxf>
        <numFmt numFmtId="1" formatCode="0"/>
        <alignment horizontal="left" vertical="top"/>
      </ndxf>
    </rcc>
    <rcc rId="0" sId="6" dxf="1" numFmtId="19">
      <nc r="C7">
        <v>42673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JPO TUCANA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42684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166" sId="6" ref="A7:XFD7" action="deleteRow">
    <rfmt sheetId="6" xfDxf="1" sqref="A7:XFD7" start="0" length="0"/>
    <rcc rId="0" sId="6" dxf="1">
      <nc r="A7" t="inlineStr">
        <is>
          <r>
            <t xml:space="preserve">BARENTS STRAIT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6" dxf="1" quotePrefix="1">
      <nc r="B7" t="inlineStr">
        <is>
          <t>132TVN</t>
        </is>
      </nc>
      <ndxf>
        <numFmt numFmtId="1" formatCode="0"/>
        <alignment horizontal="left" vertical="top"/>
      </ndxf>
    </rcc>
    <rcc rId="0" sId="6" dxf="1" numFmtId="19">
      <nc r="C7">
        <v>42675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E7">
        <v>42679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038S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167" sId="6" ref="A7:XFD7" action="deleteRow">
    <rfmt sheetId="6" xfDxf="1" sqref="A7:XFD7" start="0" length="0"/>
    <rcc rId="0" sId="6" dxf="1">
      <nc r="A7" t="inlineStr">
        <is>
          <r>
            <t xml:space="preserve">CSCL ASIA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201E</t>
        </is>
      </nc>
      <ndxf>
        <numFmt numFmtId="1" formatCode="0"/>
        <alignment horizontal="left" vertical="top"/>
      </ndxf>
    </rcc>
    <rcc rId="0" sId="6" dxf="1" numFmtId="19">
      <nc r="C7">
        <v>42678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168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169" sId="6" ref="A7:XFD7" action="deleteRow">
    <rfmt sheetId="6" xfDxf="1" sqref="A7:XFD7" start="0" length="0"/>
    <rcc rId="0" sId="6" dxf="1">
      <nc r="A7" t="inlineStr">
        <is>
          <t>TYGRA</t>
        </is>
      </nc>
      <ndxf>
        <border outline="0">
          <left style="thin">
            <color indexed="64"/>
          </left>
        </border>
      </ndxf>
    </rcc>
    <rcc rId="0" sId="6" dxf="1" numFmtId="4">
      <nc r="B7">
        <v>1652</v>
      </nc>
      <ndxf>
        <font>
          <sz val="10"/>
          <color rgb="FFFF0000"/>
          <name val="Arial"/>
          <family val="2"/>
          <scheme val="none"/>
        </font>
        <numFmt numFmtId="1" formatCode="0"/>
        <alignment horizontal="left" vertical="top"/>
      </ndxf>
    </rcc>
    <rcc rId="0" sId="6" dxf="1" numFmtId="19">
      <nc r="C7">
        <v>42680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NYK FUTAGO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42691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170" sId="6" ref="A7:XFD7" action="deleteRow">
    <rfmt sheetId="6" xfDxf="1" sqref="A7:XFD7" start="0" length="0"/>
    <rcc rId="0" sId="6" dxf="1">
      <nc r="A7" t="inlineStr">
        <is>
          <t>CAPE FORBY</t>
        </is>
      </nc>
      <ndxf>
        <border outline="0">
          <left style="thin">
            <color indexed="64"/>
          </left>
        </border>
      </ndxf>
    </rcc>
    <rcc rId="0" sId="6" dxf="1" quotePrefix="1">
      <nc r="B7" t="inlineStr">
        <is>
          <t>16014N</t>
        </is>
      </nc>
      <ndxf>
        <numFmt numFmtId="1" formatCode="0"/>
        <alignment horizontal="left" vertical="top"/>
      </ndxf>
    </rcc>
    <rcc rId="0" sId="6" dxf="1" numFmtId="19">
      <nc r="C7">
        <v>42681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034S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171" sId="6" ref="A7:XFD7" action="deleteRow">
    <rfmt sheetId="6" xfDxf="1" sqref="A7:XFD7" start="0" length="0"/>
    <rcc rId="0" sId="6" dxf="1">
      <nc r="A7" t="inlineStr">
        <is>
          <t>CMA CGM MELISANDE</t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203E</t>
        </is>
      </nc>
      <ndxf>
        <numFmt numFmtId="1" formatCode="0"/>
        <alignment horizontal="left" vertical="top"/>
      </ndxf>
    </rcc>
    <rcc rId="0" sId="6" dxf="1" numFmtId="19">
      <nc r="C7">
        <v>42685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172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173" sId="6" ref="A7:XFD7" action="deleteRow">
    <rfmt sheetId="6" xfDxf="1" sqref="A7:XFD7" start="0" length="0"/>
    <rcc rId="0" sId="6" dxf="1">
      <nc r="A7" t="inlineStr">
        <is>
          <t>FRISIA LAHN (STOP)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6" dxf="1" numFmtId="4">
      <nc r="B7">
        <v>1624</v>
      </nc>
      <ndxf>
        <font>
          <sz val="10"/>
          <color rgb="FFFF0000"/>
          <name val="Arial"/>
          <family val="2"/>
          <scheme val="none"/>
        </font>
        <numFmt numFmtId="1" formatCode="0"/>
        <alignment horizontal="left" vertical="top"/>
      </ndxf>
    </rcc>
    <rcc rId="0" sId="6" dxf="1" numFmtId="19">
      <nc r="C7">
        <v>42687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CAP CORAL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42698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174" sId="6" ref="A7:XFD7" action="deleteRow">
    <rfmt sheetId="6" xfDxf="1" sqref="A7:XFD7" start="0" length="0"/>
    <rcc rId="0" sId="6" dxf="1">
      <nc r="A7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6" dxf="1" quotePrefix="1">
      <nc r="B7" t="inlineStr">
        <is>
          <t>16020N</t>
        </is>
      </nc>
      <ndxf>
        <numFmt numFmtId="1" formatCode="0"/>
        <alignment horizontal="left" vertical="top"/>
      </ndxf>
    </rcc>
    <rcc rId="0" sId="6" dxf="1" numFmtId="19">
      <nc r="C7">
        <v>42691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E7">
        <v>42695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426S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175" sId="6" ref="A7:XFD7" action="deleteRow">
    <rfmt sheetId="6" xfDxf="1" sqref="A7:XFD7" start="0" length="0"/>
    <rcc rId="0" sId="6" dxf="1">
      <nc r="A7" t="inlineStr">
        <is>
          <r>
            <t xml:space="preserve">CMA CGM TAGE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205E</t>
        </is>
      </nc>
      <ndxf>
        <numFmt numFmtId="1" formatCode="0"/>
        <alignment horizontal="left" vertical="top"/>
      </ndxf>
    </rcc>
    <rcc rId="0" sId="6" dxf="1" numFmtId="19">
      <nc r="C7">
        <v>42693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176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177" sId="6" ref="A19:XFD26" action="insertRow"/>
  <rfmt sheetId="6" sqref="A19" start="0" length="0">
    <dxf>
      <font>
        <sz val="10"/>
        <color auto="1"/>
        <name val="Arial"/>
        <family val="2"/>
        <scheme val="none"/>
      </font>
    </dxf>
  </rfmt>
  <rfmt sheetId="6" sqref="B19" start="0" length="0">
    <dxf>
      <font>
        <sz val="10"/>
        <color auto="1"/>
        <name val="Arial"/>
        <family val="2"/>
        <scheme val="none"/>
      </font>
    </dxf>
  </rfmt>
  <rfmt sheetId="6" sqref="C19" start="0" length="0">
    <dxf>
      <border outline="0">
        <left style="thin">
          <color indexed="64"/>
        </left>
      </border>
    </dxf>
  </rfmt>
  <rcc rId="2178" sId="6" odxf="1" dxf="1">
    <nc r="D19">
      <f>C19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79" sId="6" odxf="1" dxf="1">
    <nc r="E19">
      <f>C19+3</f>
    </nc>
    <odxf>
      <border outline="0">
        <left/>
      </border>
    </odxf>
    <ndxf>
      <border outline="0">
        <left style="thin">
          <color indexed="64"/>
        </left>
      </border>
    </ndxf>
  </rcc>
  <rfmt sheetId="6" sqref="F1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19" start="0" length="0">
    <dxf>
      <border outline="0">
        <left style="thin">
          <color indexed="64"/>
        </left>
        <right style="thin">
          <color indexed="64"/>
        </right>
      </border>
    </dxf>
  </rfmt>
  <rcc rId="2180" sId="6" odxf="1" dxf="1">
    <nc r="H19">
      <f>+G19+10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181" sId="6" odxf="1" dxf="1">
    <nc r="I19">
      <f>+G19+15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182" sId="6" odxf="1" dxf="1">
    <nc r="J19">
      <f>+G19+18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183" sId="6" odxf="1" dxf="1">
    <nc r="K19">
      <f>+G19+20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2184" sId="6" odxf="1" dxf="1">
    <nc r="L19">
      <f>+G19+21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0" start="0" length="0">
    <dxf>
      <font>
        <sz val="10"/>
        <color auto="1"/>
        <name val="Arial"/>
        <family val="2"/>
        <scheme val="none"/>
      </font>
    </dxf>
  </rfmt>
  <rfmt sheetId="6" sqref="C20" start="0" length="0">
    <dxf>
      <border outline="0">
        <left style="thin">
          <color indexed="64"/>
        </left>
      </border>
    </dxf>
  </rfmt>
  <rcc rId="2185" sId="6" odxf="1" dxf="1">
    <nc r="D20">
      <f>C20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86" sId="6" odxf="1" dxf="1">
    <nc r="E20">
      <f>+C20+3</f>
    </nc>
    <odxf>
      <border outline="0">
        <left/>
      </border>
    </odxf>
    <ndxf>
      <border outline="0">
        <left style="thin">
          <color indexed="64"/>
        </left>
      </border>
    </ndxf>
  </rcc>
  <rfmt sheetId="6" sqref="F20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0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1" start="0" length="0">
    <dxf>
      <font>
        <sz val="10"/>
        <color auto="1"/>
        <name val="Arial"/>
        <family val="2"/>
        <scheme val="none"/>
      </font>
    </dxf>
  </rfmt>
  <rfmt sheetId="6" sqref="C2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2187" sId="6" odxf="1" dxf="1">
    <nc r="D21">
      <f>C21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88" sId="6" odxf="1" dxf="1">
    <nc r="E21">
      <f>+C21+2</f>
    </nc>
    <odxf>
      <border outline="0">
        <left/>
      </border>
    </odxf>
    <ndxf>
      <border outline="0">
        <left style="thin">
          <color indexed="64"/>
        </left>
      </border>
    </ndxf>
  </rcc>
  <rfmt sheetId="6" sqref="F21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1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2" start="0" length="0">
    <dxf>
      <border outline="0">
        <bottom style="thin">
          <color indexed="64"/>
        </bottom>
      </border>
    </dxf>
  </rfmt>
  <rfmt sheetId="6" sqref="B22" start="0" length="0">
    <dxf>
      <border outline="0">
        <bottom style="thin">
          <color indexed="64"/>
        </bottom>
      </border>
    </dxf>
  </rfmt>
  <rfmt sheetId="6" sqref="C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A23" start="0" length="0">
    <dxf>
      <font>
        <sz val="10"/>
        <color auto="1"/>
        <name val="Arial"/>
        <family val="2"/>
        <scheme val="none"/>
      </font>
    </dxf>
  </rfmt>
  <rfmt sheetId="6" sqref="B23" start="0" length="0">
    <dxf>
      <font>
        <sz val="10"/>
        <color auto="1"/>
        <name val="Arial"/>
        <family val="2"/>
        <scheme val="none"/>
      </font>
    </dxf>
  </rfmt>
  <rfmt sheetId="6" sqref="C23" start="0" length="0">
    <dxf>
      <border outline="0">
        <left style="thin">
          <color indexed="64"/>
        </left>
      </border>
    </dxf>
  </rfmt>
  <rcc rId="2189" sId="6" odxf="1" dxf="1">
    <nc r="D23">
      <f>C23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90" sId="6" odxf="1" dxf="1">
    <nc r="E23">
      <f>C23+3</f>
    </nc>
    <odxf>
      <border outline="0">
        <left/>
      </border>
    </odxf>
    <ndxf>
      <border outline="0">
        <left style="thin">
          <color indexed="64"/>
        </left>
      </border>
    </ndxf>
  </rcc>
  <rfmt sheetId="6" sqref="F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23" start="0" length="0">
    <dxf>
      <border outline="0">
        <left style="thin">
          <color indexed="64"/>
        </left>
        <right style="thin">
          <color indexed="64"/>
        </right>
      </border>
    </dxf>
  </rfmt>
  <rcc rId="2191" sId="6" odxf="1" dxf="1">
    <nc r="H23">
      <f>+G23+10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192" sId="6" odxf="1" dxf="1">
    <nc r="I23">
      <f>+G23+15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193" sId="6" odxf="1" dxf="1">
    <nc r="J23">
      <f>+G23+18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194" sId="6" odxf="1" dxf="1">
    <nc r="K23">
      <f>+G23+20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2195" sId="6" odxf="1" dxf="1">
    <nc r="L23">
      <f>+G23+21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4" start="0" length="0">
    <dxf>
      <font>
        <sz val="10"/>
        <color auto="1"/>
        <name val="Arial"/>
        <family val="2"/>
        <scheme val="none"/>
      </font>
    </dxf>
  </rfmt>
  <rfmt sheetId="6" sqref="C24" start="0" length="0">
    <dxf>
      <border outline="0">
        <left style="thin">
          <color indexed="64"/>
        </left>
      </border>
    </dxf>
  </rfmt>
  <rcc rId="2196" sId="6" odxf="1" dxf="1">
    <nc r="D24">
      <f>C24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97" sId="6" odxf="1" dxf="1">
    <nc r="E24">
      <f>+C24+3</f>
    </nc>
    <odxf>
      <border outline="0">
        <left/>
      </border>
    </odxf>
    <ndxf>
      <border outline="0">
        <left style="thin">
          <color indexed="64"/>
        </left>
      </border>
    </ndxf>
  </rcc>
  <rfmt sheetId="6" sqref="F24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4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5" start="0" length="0">
    <dxf>
      <font>
        <sz val="10"/>
        <color auto="1"/>
        <name val="Arial"/>
        <family val="2"/>
        <scheme val="none"/>
      </font>
    </dxf>
  </rfmt>
  <rfmt sheetId="6" sqref="C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2198" sId="6" odxf="1" dxf="1">
    <nc r="D25">
      <f>C25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199" sId="6" odxf="1" dxf="1">
    <nc r="E25">
      <f>+C25+2</f>
    </nc>
    <odxf>
      <border outline="0">
        <left/>
      </border>
    </odxf>
    <ndxf>
      <border outline="0">
        <left style="thin">
          <color indexed="64"/>
        </left>
      </border>
    </ndxf>
  </rcc>
  <rfmt sheetId="6" sqref="F25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5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6" start="0" length="0">
    <dxf>
      <border outline="0">
        <bottom style="thin">
          <color indexed="64"/>
        </bottom>
      </border>
    </dxf>
  </rfmt>
  <rfmt sheetId="6" sqref="B26" start="0" length="0">
    <dxf>
      <border outline="0">
        <bottom style="thin">
          <color indexed="64"/>
        </bottom>
      </border>
    </dxf>
  </rfmt>
  <rfmt sheetId="6" sqref="C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200" sId="6" odxf="1" dxf="1">
    <oc r="A16" t="inlineStr">
      <is>
        <t>CAPE FRANKLIN</t>
      </is>
    </oc>
    <nc r="A16" t="inlineStr">
      <is>
        <t>CAPE FAWLEY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201" sId="6" odxf="1" dxf="1" quotePrefix="1">
    <oc r="B16" t="inlineStr">
      <is>
        <t>16021N</t>
      </is>
    </oc>
    <nc r="B16" t="inlineStr">
      <is>
        <t>16002N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202" sId="6">
    <nc r="A19" t="inlineStr">
      <is>
        <t>MCC XIAMEN</t>
      </is>
    </nc>
  </rcc>
  <rcc rId="2203" sId="6" numFmtId="4">
    <nc r="B19">
      <v>1624</v>
    </nc>
  </rcc>
  <rcc rId="2204" sId="6" numFmtId="19">
    <nc r="C19">
      <v>42715</v>
    </nc>
  </rcc>
  <rcc rId="2205" sId="6">
    <nc r="A20" t="inlineStr">
      <is>
        <t>BARENTS STRAIT</t>
      </is>
    </nc>
  </rcc>
  <rcc rId="2206" sId="6" quotePrefix="1">
    <nc r="B20" t="inlineStr">
      <is>
        <t>144TVN</t>
      </is>
    </nc>
  </rcc>
  <rcc rId="2207" sId="6" numFmtId="19">
    <nc r="C20">
      <v>42716</v>
    </nc>
  </rcc>
  <rcc rId="2208" sId="6">
    <nc r="A21" t="inlineStr">
      <is>
        <t>UASC ZAMZAM</t>
      </is>
    </nc>
  </rcc>
  <rcc rId="2209" sId="6">
    <nc r="B21" t="inlineStr">
      <is>
        <t>213E</t>
      </is>
    </nc>
  </rcc>
  <rcc rId="2210" sId="6" numFmtId="19">
    <nc r="C21">
      <v>42720</v>
    </nc>
  </rcc>
  <rcc rId="2211" sId="6">
    <nc r="A23" t="inlineStr">
      <is>
        <t>MAERSK ABERDEEN</t>
      </is>
    </nc>
  </rcc>
  <rcc rId="2212" sId="6" numFmtId="4">
    <nc r="B23">
      <v>1620</v>
    </nc>
  </rcc>
  <rcc rId="2213" sId="6" numFmtId="19">
    <nc r="C23">
      <v>42722</v>
    </nc>
  </rcc>
  <rcc rId="2214" sId="6">
    <nc r="A24" t="inlineStr">
      <is>
        <t>CAPE FORBY</t>
      </is>
    </nc>
  </rcc>
  <rcc rId="2215" sId="6" quotePrefix="1">
    <nc r="B24" t="inlineStr">
      <is>
        <t>16016N</t>
      </is>
    </nc>
  </rcc>
  <rcc rId="2216" sId="6" numFmtId="19">
    <nc r="C24">
      <v>42723</v>
    </nc>
  </rcc>
  <rcc rId="2217" sId="6">
    <nc r="A25" t="inlineStr">
      <is>
        <t>COSCO IZMIR</t>
      </is>
    </nc>
  </rcc>
  <rcc rId="2218" sId="6">
    <nc r="B25" t="inlineStr">
      <is>
        <t>215E</t>
      </is>
    </nc>
  </rcc>
  <rcc rId="2219" sId="6" numFmtId="19">
    <nc r="C25">
      <v>42727</v>
    </nc>
  </rcc>
  <rrc rId="2220" sId="6" ref="A27:XFD30" action="insertRow"/>
  <rfmt sheetId="6" sqref="A27" start="0" length="0">
    <dxf>
      <font>
        <sz val="10"/>
        <color auto="1"/>
        <name val="Arial"/>
        <family val="2"/>
        <scheme val="none"/>
      </font>
    </dxf>
  </rfmt>
  <rfmt sheetId="6" sqref="B27" start="0" length="0">
    <dxf>
      <font>
        <sz val="10"/>
        <color auto="1"/>
        <name val="Arial"/>
        <family val="2"/>
        <scheme val="none"/>
      </font>
    </dxf>
  </rfmt>
  <rfmt sheetId="6" sqref="C27" start="0" length="0">
    <dxf>
      <border outline="0">
        <left style="thin">
          <color indexed="64"/>
        </left>
      </border>
    </dxf>
  </rfmt>
  <rcc rId="2221" sId="6" odxf="1" dxf="1">
    <nc r="D27">
      <f>C27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222" sId="6" odxf="1" dxf="1">
    <nc r="E27">
      <f>C27+3</f>
    </nc>
    <odxf>
      <border outline="0">
        <left/>
      </border>
    </odxf>
    <ndxf>
      <border outline="0">
        <left style="thin">
          <color indexed="64"/>
        </left>
      </border>
    </ndxf>
  </rcc>
  <rfmt sheetId="6" sqref="F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27" start="0" length="0">
    <dxf>
      <border outline="0">
        <left style="thin">
          <color indexed="64"/>
        </left>
        <right style="thin">
          <color indexed="64"/>
        </right>
      </border>
    </dxf>
  </rfmt>
  <rcc rId="2223" sId="6" odxf="1" dxf="1">
    <nc r="H27">
      <f>+G27+10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224" sId="6" odxf="1" dxf="1">
    <nc r="I27">
      <f>+G27+15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225" sId="6" odxf="1" dxf="1">
    <nc r="J27">
      <f>+G27+18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226" sId="6" odxf="1" dxf="1">
    <nc r="K27">
      <f>+G27+20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2227" sId="6" odxf="1" dxf="1">
    <nc r="L27">
      <f>+G27+21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8" start="0" length="0">
    <dxf>
      <font>
        <sz val="10"/>
        <color auto="1"/>
        <name val="Arial"/>
        <family val="2"/>
        <scheme val="none"/>
      </font>
    </dxf>
  </rfmt>
  <rfmt sheetId="6" sqref="C28" start="0" length="0">
    <dxf>
      <border outline="0">
        <left style="thin">
          <color indexed="64"/>
        </left>
      </border>
    </dxf>
  </rfmt>
  <rcc rId="2228" sId="6" odxf="1" dxf="1">
    <nc r="D28">
      <f>C28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229" sId="6" odxf="1" dxf="1">
    <nc r="E28">
      <f>+C28+3</f>
    </nc>
    <odxf>
      <border outline="0">
        <left/>
      </border>
    </odxf>
    <ndxf>
      <border outline="0">
        <left style="thin">
          <color indexed="64"/>
        </left>
      </border>
    </ndxf>
  </rcc>
  <rcc rId="2230" sId="6" odxf="1" dxf="1">
    <nc r="F28" t="inlineStr">
      <is>
        <t>427S</t>
      </is>
    </nc>
    <odxf>
      <font>
        <family val="2"/>
      </font>
      <border outline="0">
        <left/>
        <right/>
      </border>
    </odxf>
    <n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ndxf>
  </rcc>
  <rfmt sheetId="6" sqref="G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8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9" start="0" length="0">
    <dxf>
      <font>
        <sz val="10"/>
        <color auto="1"/>
        <name val="Arial"/>
        <family val="2"/>
        <scheme val="none"/>
      </font>
    </dxf>
  </rfmt>
  <rfmt sheetId="6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2231" sId="6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232" sId="6" odxf="1" dxf="1">
    <nc r="E29">
      <f>+C29+2</f>
    </nc>
    <odxf>
      <border outline="0">
        <left/>
      </border>
    </odxf>
    <ndxf>
      <border outline="0">
        <left style="thin">
          <color indexed="64"/>
        </left>
      </border>
    </ndxf>
  </rcc>
  <rfmt sheetId="6" sqref="F29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9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30" start="0" length="0">
    <dxf>
      <border outline="0">
        <bottom style="thin">
          <color indexed="64"/>
        </bottom>
      </border>
    </dxf>
  </rfmt>
  <rfmt sheetId="6" sqref="B30" start="0" length="0">
    <dxf>
      <border outline="0">
        <bottom style="thin">
          <color indexed="64"/>
        </bottom>
      </border>
    </dxf>
  </rfmt>
  <rfmt sheetId="6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30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233" sId="6">
    <nc r="A27" t="inlineStr">
      <is>
        <t>TYGRA</t>
      </is>
    </nc>
  </rcc>
  <rcc rId="2234" sId="6" numFmtId="4">
    <nc r="B27">
      <v>1654</v>
    </nc>
  </rcc>
  <rcc rId="2235" sId="6" numFmtId="19">
    <nc r="C27">
      <v>42729</v>
    </nc>
  </rcc>
  <rcc rId="2236" sId="6">
    <nc r="A28" t="inlineStr">
      <is>
        <t>CAPE FAWLEY</t>
      </is>
    </nc>
  </rcc>
  <rcc rId="2237" sId="6" quotePrefix="1">
    <nc r="B28" t="inlineStr">
      <is>
        <t>16003N</t>
      </is>
    </nc>
  </rcc>
  <rcc rId="2238" sId="6" numFmtId="19">
    <nc r="C28">
      <v>42730</v>
    </nc>
  </rcc>
  <rcc rId="2239" sId="6">
    <nc r="A29" t="inlineStr">
      <is>
        <t>CMA CGM LA SCALA</t>
      </is>
    </nc>
  </rcc>
  <rcc rId="2240" sId="6">
    <nc r="B29" t="inlineStr">
      <is>
        <t>217E</t>
      </is>
    </nc>
  </rcc>
  <rcc rId="2241" sId="6" numFmtId="19">
    <nc r="C29">
      <v>42734</v>
    </nc>
  </rcc>
  <rcc rId="2242" sId="6" numFmtId="19">
    <nc r="G19">
      <v>42726</v>
    </nc>
  </rcc>
  <rcc rId="2243" sId="6" xfDxf="1" dxf="1">
    <nc r="F19" t="inlineStr">
      <is>
        <t>JPO TUCANA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2244" sId="6">
    <nc r="F20" t="inlineStr">
      <is>
        <t>039S</t>
      </is>
    </nc>
  </rcc>
  <rcc rId="2245" sId="6" numFmtId="19">
    <nc r="G23">
      <v>42733</v>
    </nc>
  </rcc>
  <rcc rId="2246" sId="6" xfDxf="1" dxf="1">
    <nc r="F23" t="inlineStr">
      <is>
        <t>NYK FUTAGO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2247" sId="6">
    <nc r="F24" t="inlineStr">
      <is>
        <t>035S</t>
      </is>
    </nc>
  </rcc>
  <rcc rId="2248" sId="6" numFmtId="19">
    <nc r="G27">
      <v>42740</v>
    </nc>
  </rcc>
  <rcc rId="2249" sId="6" xfDxf="1" dxf="1">
    <nc r="F27" t="inlineStr">
      <is>
        <t>CAP CORAL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2" cell="A30" guid="{D2BD0A53-8F2C-4828-9299-AF07B9F9DB6E}" author="Nguyen Hoan My" newLength="19"/>
  <rcmt sheetId="2" cell="A34" guid="{00726197-C6C7-4A32-9B64-35DD0EB27CF3}" author="Nguyen Hoan My" newLength="19"/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3" cell="A19" guid="{48CC9A41-46C1-47FA-A1FF-DB3F7614E6C3}" author="Nguyen Hoan My" newLength="20"/>
  <rcmt sheetId="3" cell="A23" guid="{4EA95A67-82C6-403D-839B-D837428BE1DE}" author="Nguyen Hoan My" newLength="19"/>
  <rcmt sheetId="3" cell="A27" guid="{D9D67377-A204-4847-8CC6-B179CBD1C947}" author="Nguyen Hoan My" newLength="19"/>
  <rcmt sheetId="3" cell="A31" guid="{FC4EF690-1923-4916-B413-55C67957F188}" author="Nguyen Hoan My" newLength="19"/>
  <rcmt sheetId="5" cell="A20" guid="{198FDF9E-5057-41E9-9756-C19D44904DCB}" author="Nguyen Hoan My" newLength="20"/>
  <rcmt sheetId="5" cell="A23" guid="{2BCB532E-BDE8-40B8-A586-3F9AA72EA27F}" author="Nguyen Hoan My" newLength="19"/>
  <rcmt sheetId="5" cell="A26" guid="{497C0700-C21C-4A66-9009-D7A8146C94F3}" author="Nguyen Hoan My" newLength="19"/>
  <rcmt sheetId="5" cell="A29" guid="{A5D63F60-6881-4629-902C-8116988C9E78}" author="Nguyen Hoan My" newLength="19"/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6" cell="A17" guid="{82E9AAA6-54AB-4280-8BF7-DAFB629FC0E0}" author="Nguyen Hoan My" newLength="20"/>
  <rcmt sheetId="6" cell="A21" guid="{6200608C-74C1-4743-ACDF-8A1DDB6CB086}" author="Nguyen Hoan My" newLength="19"/>
  <rcmt sheetId="6" cell="A25" guid="{8101AB89-B48F-44ED-969E-8E974EB87CC4}" author="Nguyen Hoan My" newLength="19"/>
  <rcmt sheetId="6" cell="A29" guid="{4CC9BE44-D6DD-4947-B50A-67ABEF663BAF}" author="Nguyen Hoan My" newLength="19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9" sId="4" odxf="1" dxf="1">
    <nc r="A14" t="inlineStr">
      <is>
        <t>STARSHIP LEO</t>
      </is>
    </nc>
    <odxf>
      <font>
        <sz val="9"/>
        <family val="2"/>
      </font>
      <alignment vertical="center"/>
    </odxf>
    <ndxf>
      <font>
        <sz val="10"/>
        <color auto="1"/>
        <name val="Arial"/>
        <family val="2"/>
        <scheme val="none"/>
      </font>
      <alignment vertical="bottom"/>
    </ndxf>
  </rcc>
  <rcc rId="2260" sId="4" odxf="1" dxf="1">
    <nc r="B14" t="inlineStr">
      <is>
        <t>0065N</t>
      </is>
    </nc>
    <odxf>
      <font>
        <sz val="9"/>
        <family val="2"/>
      </font>
      <numFmt numFmtId="21" formatCode="dd\-mmm"/>
      <alignment horizontal="general" vertical="center"/>
    </odxf>
    <ndxf>
      <font>
        <sz val="10"/>
        <color auto="1"/>
        <name val="Arial"/>
        <family val="2"/>
        <scheme val="none"/>
      </font>
      <numFmt numFmtId="1" formatCode="0"/>
      <alignment horizontal="left" vertical="top"/>
    </ndxf>
  </rcc>
  <rcc rId="2261" sId="4" odxf="1" dxf="1" numFmtId="19">
    <nc r="C14">
      <v>42708</v>
    </nc>
    <odxf>
      <font>
        <sz val="9"/>
        <family val="2"/>
      </font>
      <alignment vertical="center"/>
    </odxf>
    <ndxf>
      <font>
        <sz val="9"/>
        <family val="2"/>
      </font>
      <alignment vertical="top"/>
    </ndxf>
  </rcc>
  <rcc rId="2262" sId="4" odxf="1" dxf="1">
    <nc r="D14">
      <f>C14</f>
    </nc>
    <odxf>
      <font>
        <sz val="9"/>
        <family val="2"/>
      </font>
      <numFmt numFmtId="164" formatCode="dd/mm"/>
      <border outline="0">
        <right/>
      </border>
    </odxf>
    <ndxf>
      <font>
        <sz val="9"/>
        <color indexed="8"/>
        <family val="2"/>
      </font>
      <numFmt numFmtId="165" formatCode="ddd"/>
      <border outline="0">
        <right style="thin">
          <color indexed="64"/>
        </right>
      </border>
    </ndxf>
  </rcc>
  <rcc rId="2263" sId="4">
    <nc r="E14">
      <f>C14+6</f>
    </nc>
  </rcc>
  <rcc rId="2264" sId="4">
    <oc r="A13" t="inlineStr">
      <is>
        <t>STARSHIP LEO</t>
      </is>
    </oc>
    <nc r="A13" t="inlineStr">
      <is>
        <t>SKY CHALLENGE</t>
      </is>
    </nc>
  </rcc>
  <rcc rId="2265" sId="4">
    <oc r="B13" t="inlineStr">
      <is>
        <t>0065N</t>
      </is>
    </oc>
    <nc r="B13" t="inlineStr">
      <is>
        <t>1616N</t>
      </is>
    </nc>
  </rcc>
  <rcc rId="2266" sId="4" numFmtId="19">
    <oc r="C13">
      <v>42708</v>
    </oc>
    <nc r="C13">
      <v>42703</v>
    </nc>
  </rcc>
  <rcc rId="2267" sId="4">
    <oc r="D13">
      <f>C13</f>
    </oc>
    <nc r="D13">
      <f>C13</f>
    </nc>
  </rcc>
  <rcc rId="2268" sId="4">
    <oc r="E13">
      <f>C13+6</f>
    </oc>
    <nc r="E13">
      <f>C13+6</f>
    </nc>
  </rcc>
  <rcc rId="2269" sId="4">
    <oc r="A10" t="inlineStr">
      <is>
        <t>SKY CHALLENGE</t>
      </is>
    </oc>
    <nc r="A10"/>
  </rcc>
  <rcc rId="2270" sId="4">
    <oc r="B10" t="inlineStr">
      <is>
        <t>1616N</t>
      </is>
    </oc>
    <nc r="B10"/>
  </rcc>
  <rcc rId="2271" sId="4" numFmtId="19">
    <oc r="C10">
      <v>42701</v>
    </oc>
    <nc r="C10"/>
  </rcc>
  <rcc rId="2272" sId="4">
    <oc r="D10">
      <f>C10</f>
    </oc>
    <nc r="D10"/>
  </rcc>
  <rcc rId="2273" sId="4">
    <oc r="E10">
      <f>C10+6</f>
    </oc>
    <nc r="E10"/>
  </rcc>
  <rcc rId="2274" sId="4">
    <oc r="H22">
      <f>G22+15</f>
    </oc>
    <nc r="H22">
      <f>G22+15</f>
    </nc>
  </rcc>
  <rcc rId="2275" sId="4">
    <oc r="H25">
      <f>H10-$C$10</f>
    </oc>
    <nc r="H25">
      <f>H19-$C$19</f>
    </nc>
  </rcc>
  <rcc rId="2276" sId="4">
    <oc r="I25">
      <f>I10-$C$10</f>
    </oc>
    <nc r="I25">
      <f>I19-$C$19</f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4" sId="7">
    <nc r="A24" t="inlineStr">
      <is>
        <t>LINDAVIA</t>
      </is>
    </nc>
  </rcc>
  <rcc rId="2805" sId="7">
    <nc r="B24">
      <v>1702</v>
    </nc>
  </rcc>
  <rcc rId="2806" sId="7">
    <nc r="A30" t="inlineStr">
      <is>
        <t>BONAVIA</t>
      </is>
    </nc>
  </rcc>
  <rcc rId="2807" sId="7">
    <nc r="B30">
      <v>1704</v>
    </nc>
  </rcc>
  <rcc rId="2808" sId="7">
    <nc r="A33" t="inlineStr">
      <is>
        <t>MAGNAVIA</t>
      </is>
    </nc>
  </rcc>
  <rcc rId="2809" sId="7">
    <nc r="B33">
      <v>1706</v>
    </nc>
  </rcc>
  <rcc rId="2810" sId="7">
    <nc r="B20">
      <v>1702</v>
    </nc>
  </rcc>
  <rcc rId="2811" sId="7">
    <oc r="A20" t="inlineStr">
      <is>
        <t>TBA</t>
      </is>
    </oc>
    <nc r="A20" t="inlineStr">
      <is>
        <t>MS HAWK</t>
      </is>
    </nc>
  </rcc>
  <rcc rId="2812" sId="7">
    <nc r="A23" t="inlineStr">
      <is>
        <t>MS HAWK</t>
      </is>
    </nc>
  </rcc>
  <rcc rId="2813" sId="7">
    <nc r="A26" t="inlineStr">
      <is>
        <t>MS HAWK</t>
      </is>
    </nc>
  </rcc>
  <rcc rId="2814" sId="7">
    <nc r="A29" t="inlineStr">
      <is>
        <t>MS HAWK</t>
      </is>
    </nc>
  </rcc>
  <rcc rId="2815" sId="7">
    <nc r="A32" t="inlineStr">
      <is>
        <t>MS HAWK</t>
      </is>
    </nc>
  </rcc>
  <rcc rId="2816" sId="7">
    <nc r="B23">
      <v>1704</v>
    </nc>
  </rcc>
  <rcc rId="2817" sId="7">
    <nc r="B26">
      <v>1706</v>
    </nc>
  </rcc>
  <rcc rId="2818" sId="7">
    <nc r="B29">
      <v>1708</v>
    </nc>
  </rcc>
  <rcc rId="2819" sId="7">
    <nc r="B32">
      <v>1710</v>
    </nc>
  </rcc>
  <rcc rId="2820" sId="7">
    <oc r="H59">
      <f>H20-$C$21</f>
    </oc>
    <nc r="H59">
      <f>H32-$C$33</f>
    </nc>
  </rcc>
  <rcc rId="2821" sId="7">
    <oc r="I59">
      <f>I20-$C$21</f>
    </oc>
    <nc r="I59">
      <f>I32-$C$33</f>
    </nc>
  </rcc>
  <rcc rId="2822" sId="7">
    <oc r="J59">
      <f>J20-$C$21</f>
    </oc>
    <nc r="J59">
      <f>J32-$C$33</f>
    </nc>
  </rcc>
  <rcc rId="2823" sId="7">
    <oc r="K59">
      <f>K20-$C$21</f>
    </oc>
    <nc r="K59">
      <f>K32-$C$33</f>
    </nc>
  </rcc>
  <rcc rId="2824" sId="7">
    <oc r="L59">
      <f>L20-$C$21</f>
    </oc>
    <nc r="L59">
      <f>L32-$C$33</f>
    </nc>
  </rcc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2'!$A$1:$O$64</formula>
    <oldFormula>'ASPA 2'!$A$1:$O$64</oldFormula>
  </rdn>
  <rdn rId="0" localSheetId="7" customView="1" name="Z_AFA97FE5_EB2D_4EBD_A937_DC2E6D78335A_.wvu.Rows" hidden="1" oldHidden="1">
    <formula>'AAUS NL (TPP)'!$35:$58</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9" sId="7">
    <nc r="A27" t="inlineStr">
      <is>
        <t>TBA</t>
      </is>
    </nc>
  </rcc>
  <rfmt sheetId="7" sqref="A27" start="0" length="2147483647">
    <dxf>
      <font>
        <color rgb="FFFF0000"/>
        <family val="2"/>
      </font>
    </dxf>
  </rfmt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0" sId="10">
    <oc r="H38">
      <f>H35-$C$36+1</f>
    </oc>
    <nc r="H38">
      <f>H35-$C$36+1</f>
    </nc>
  </rcc>
  <rrc rId="2831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099S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42678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VALENCE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42688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32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TRADER</t>
        </is>
      </nc>
      <ndxf/>
    </rcc>
    <rcc rId="0" sId="10" dxf="1">
      <nc r="B11" t="inlineStr">
        <is>
          <t>VT625S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42681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014W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33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34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100S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42685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ANTHEA Y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42695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35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STAR</t>
        </is>
      </nc>
      <ndxf/>
    </rcc>
    <rcc rId="0" sId="10" dxf="1">
      <nc r="B11" t="inlineStr">
        <is>
          <t>BS623S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42688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008W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36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37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101S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42692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TENO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42702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38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VAN HUNG</t>
        </is>
      </nc>
      <ndxf/>
    </rcc>
    <rcc rId="0" sId="10" dxf="1">
      <nc r="B11" t="inlineStr">
        <is>
          <t>VH624S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42695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646W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39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40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102S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42699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TORRENTE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42709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41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STAR</t>
        </is>
      </nc>
      <ndxf/>
    </rcc>
    <rcc rId="0" sId="10" dxf="1">
      <nc r="B11" t="inlineStr">
        <is>
          <t>BS624S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42702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647W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42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43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103S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42706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E.R. TIANAN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42716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44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FREIGHTER</t>
        </is>
      </nc>
      <ndxf/>
    </rcc>
    <rcc rId="0" sId="10" dxf="1">
      <nc r="B11" t="inlineStr">
        <is>
          <t>FT631S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42709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004W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2845" sId="10" ref="A11:XFD11" action="deleteRow"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cc rId="2846" sId="7">
    <oc r="H59">
      <f>H32-$C$33</f>
    </oc>
    <nc r="H59">
      <f>H32-$C$32</f>
    </nc>
  </rcc>
  <rcc rId="2847" sId="7">
    <oc r="I59">
      <f>I32-$C$33</f>
    </oc>
    <nc r="I59">
      <f>I32-$C$32</f>
    </nc>
  </rcc>
  <rcc rId="2848" sId="7">
    <oc r="J59">
      <f>J32-$C$33</f>
    </oc>
    <nc r="J59">
      <f>J32-$C$32</f>
    </nc>
  </rcc>
  <rcc rId="2849" sId="7">
    <oc r="K59">
      <f>K32-$C$33</f>
    </oc>
    <nc r="K59">
      <f>K32-$C$32</f>
    </nc>
  </rcc>
  <rcc rId="2850" sId="7">
    <oc r="L59">
      <f>L32-$C$33</f>
    </oc>
    <nc r="L59">
      <f>L32-$C$32</f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51" sId="8" ref="A8:XFD8" action="deleteRow">
    <undo index="65535" exp="area" ref3D="1" dr="$A$8:$XFD$34" dn="Z_C836EF1A_2139_4C09_ABA7_0F571B2ADA53_.wvu.Rows" sId="8"/>
    <rfmt sheetId="8" xfDxf="1" sqref="A8:XFD8" start="0" length="0"/>
    <rcc rId="0" sId="8" dxf="1">
      <nc r="A8" t="inlineStr">
        <is>
          <t>BIENDONG TRADER</t>
        </is>
      </nc>
      <ndxf/>
    </rcc>
    <rcc rId="0" sId="8" dxf="1">
      <nc r="B8" t="inlineStr">
        <is>
          <t>VT625S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42681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HAMMONIA ISTRIA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42692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2852" sId="8" ref="A8:XFD8" action="deleteRow">
    <undo index="65535" exp="area" ref3D="1" dr="$A$8:$XFD$33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100S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42685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024W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2853" sId="8" ref="A8:XFD8" action="deleteRow">
    <undo index="65535" exp="area" ref3D="1" dr="$A$8:$XFD$32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2854" sId="8" ref="A8:XFD8" action="deleteRow">
    <undo index="65535" exp="area" ref3D="1" dr="$A$8:$XFD$31" dn="Z_C836EF1A_2139_4C09_ABA7_0F571B2ADA53_.wvu.Rows" sId="8"/>
    <rfmt sheetId="8" xfDxf="1" sqref="A8:XFD8" start="0" length="0"/>
    <rcc rId="0" sId="8" dxf="1">
      <nc r="A8" t="inlineStr">
        <is>
          <t>BIENDONG STAR</t>
        </is>
      </nc>
      <ndxf/>
    </rcc>
    <rcc rId="0" sId="8" dxf="1">
      <nc r="B8" t="inlineStr">
        <is>
          <t>BS623S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42688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KEA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42699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2855" sId="8" ref="A8:XFD8" action="deleteRow">
    <undo index="65535" exp="area" ref3D="1" dr="$A$8:$XFD$30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101S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42692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009W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2856" sId="8" ref="A8:XFD8" action="deleteRow">
    <undo index="65535" exp="area" ref3D="1" dr="$A$8:$XFD$29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2857" sId="8" ref="A8:XFD8" action="deleteRow">
    <undo index="65535" exp="area" ref3D="1" dr="$A$8:$XFD$28" dn="Z_C836EF1A_2139_4C09_ABA7_0F571B2ADA53_.wvu.Rows" sId="8"/>
    <rfmt sheetId="8" xfDxf="1" sqref="A8:XFD8" start="0" length="0"/>
    <rcc rId="0" sId="8" dxf="1">
      <nc r="A8" t="inlineStr">
        <is>
          <t>VAN HUNG</t>
        </is>
      </nc>
      <ndxf/>
    </rcc>
    <rcc rId="0" sId="8" dxf="1">
      <nc r="B8" t="inlineStr">
        <is>
          <t>VH624S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42695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OOCL AMERICA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42706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2858" sId="8" ref="A8:XFD8" action="deleteRow">
    <undo index="65535" exp="area" ref3D="1" dr="$A$8:$XFD$27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102S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42699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080W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2859" sId="8" ref="A8:XFD8" action="deleteRow">
    <undo index="65535" exp="area" ref3D="1" dr="$A$8:$XFD$26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2860" sId="8" ref="A8:XFD8" action="deleteRow">
    <undo index="65535" exp="area" ref3D="1" dr="$A$8:$XFD$25" dn="Z_C836EF1A_2139_4C09_ABA7_0F571B2ADA53_.wvu.Rows" sId="8"/>
    <rfmt sheetId="8" xfDxf="1" sqref="A8:XFD8" start="0" length="0"/>
    <rcc rId="0" sId="8" dxf="1">
      <nc r="A8" t="inlineStr">
        <is>
          <t>BIENDONG STAR</t>
        </is>
      </nc>
      <ndxf/>
    </rcc>
    <rcc rId="0" sId="8" dxf="1">
      <nc r="B8" t="inlineStr">
        <is>
          <t>BS624S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42702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CAP ARNAUTI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42713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2861" sId="8" ref="A8:XFD8" action="deleteRow">
    <undo index="65535" exp="area" ref3D="1" dr="$A$8:$XFD$24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103S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42706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608W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2862" sId="8" ref="A8:XFD8" action="deleteRow">
    <undo index="65535" exp="area" ref3D="1" dr="$A$8:$XFD$23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cc rId="2863" sId="13">
    <oc r="H40">
      <f>$H$28-$C$28+1</f>
    </oc>
    <nc r="H40">
      <f>$H$37-$C$37+1</f>
    </nc>
  </rcc>
  <rcc rId="2864" sId="13">
    <oc r="I40">
      <f>$I$28-$C$28+1</f>
    </oc>
    <nc r="I40">
      <f>$I$37-$C$37+1</f>
    </nc>
  </rcc>
  <rrc rId="2865" sId="13" ref="A13:XFD13" action="deleteRow">
    <rfmt sheetId="13" xfDxf="1" sqref="A13:XFD13" start="0" length="0"/>
    <rcc rId="0" sId="13" dxf="1">
      <nc r="A13" t="inlineStr">
        <is>
          <r>
            <t xml:space="preserve">MAGNAVIA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13" dxf="1">
      <nc r="B13">
        <v>1608</v>
      </nc>
      <ndxf>
        <alignment horizontal="left"/>
      </ndxf>
    </rcc>
    <rcc rId="0" sId="13" dxf="1" numFmtId="19">
      <nc r="C13">
        <v>42684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KLAIPEDA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42692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66" sId="13" ref="A13:XFD13" action="deleteRow"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1690</v>
      </nc>
      <ndxf>
        <alignment horizontal="left"/>
      </ndxf>
    </rcc>
    <rcc rId="0" sId="13" dxf="1" numFmtId="19">
      <nc r="C13">
        <v>42688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615W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67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68" sId="13" ref="A13:XFD13" action="deleteRow">
    <rfmt sheetId="13" xfDxf="1" sqref="A13:XFD13" start="0" length="0"/>
    <rcc rId="0" sId="13" dxf="1">
      <nc r="A13" t="inlineStr">
        <is>
          <t>LINDAVIA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3" dxf="1">
      <nc r="B13">
        <v>1602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13" dxf="1" numFmtId="19">
      <nc r="C13">
        <v>42690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LA PAZ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42699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69" sId="13" ref="A13:XFD13" action="deleteRow"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1692</v>
      </nc>
      <ndxf>
        <alignment horizontal="left"/>
      </ndxf>
    </rcc>
    <rcc rId="0" sId="13" dxf="1" numFmtId="19">
      <nc r="C13">
        <v>42695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607W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70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71" sId="13" ref="A13:XFD13" action="deleteRow">
    <rfmt sheetId="13" xfDxf="1" sqref="A13:XFD13" start="0" length="0"/>
    <rcc rId="0" sId="13" dxf="1">
      <nc r="A13" t="inlineStr">
        <is>
          <t>SPIRIT OF CAPE TOWN</t>
        </is>
      </nc>
      <ndxf>
        <border outline="0">
          <left style="thin">
            <color indexed="64"/>
          </left>
        </border>
      </ndxf>
    </rcc>
    <rcc rId="0" sId="13" dxf="1">
      <nc r="B13">
        <v>1604</v>
      </nc>
      <ndxf>
        <alignment horizontal="left"/>
      </ndxf>
    </rcc>
    <rcc rId="0" sId="13" dxf="1" numFmtId="19">
      <nc r="C13">
        <v>42697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SELETAR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42706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72" sId="13" ref="A13:XFD13" action="deleteRow"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1694</v>
      </nc>
      <ndxf>
        <alignment horizontal="left"/>
      </ndxf>
    </rcc>
    <rcc rId="0" sId="13" dxf="1" numFmtId="19">
      <nc r="C13">
        <v>42702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615W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73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74" sId="13" ref="A13:XFD13" action="deleteRow">
    <rfmt sheetId="13" xfDxf="1" sqref="A13:XFD13" start="0" length="0"/>
    <rcc rId="0" sId="13" dxf="1">
      <nc r="A13" t="inlineStr">
        <is>
          <r>
            <t xml:space="preserve">BONAVIA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13" dxf="1">
      <nc r="B13">
        <v>1620</v>
      </nc>
      <ndxf>
        <alignment horizontal="left"/>
      </ndxf>
    </rcc>
    <rcc rId="0" sId="13" dxf="1" numFmtId="19">
      <nc r="C13">
        <v>42706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SEMAKAU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42713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75" sId="13" ref="A13:XFD13" action="deleteRow">
    <rfmt sheetId="13" xfDxf="1" sqref="A13:XFD13" start="0" length="0"/>
    <rcc rId="0" sId="13" dxf="1">
      <nc r="A13" t="inlineStr">
        <is>
          <t>MS HAWK</t>
        </is>
      </nc>
      <ndxf>
        <border outline="0">
          <left style="thin">
            <color indexed="64"/>
          </left>
        </border>
      </ndxf>
    </rcc>
    <rcc rId="0" sId="13" dxf="1">
      <nc r="B13">
        <v>1652</v>
      </nc>
      <ndxf>
        <alignment horizontal="left"/>
      </ndxf>
    </rcc>
    <rcc rId="0" sId="13" dxf="1" numFmtId="19">
      <nc r="C13">
        <v>42709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609W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2876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9" sId="9" numFmtId="19">
    <oc r="C23">
      <v>42702</v>
    </oc>
    <nc r="C23">
      <v>42703</v>
    </nc>
  </rcc>
  <rcc rId="2300" sId="9">
    <oc r="A23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oc>
    <nc r="A23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01" sId="11">
    <oc r="A24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oc>
    <nc r="A24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02" sId="11" numFmtId="19">
    <oc r="C24">
      <v>42702</v>
    </oc>
    <nc r="C24">
      <v>42703</v>
    </nc>
  </rcc>
  <rcc rId="2303" sId="11">
    <oc r="D24">
      <f>C24</f>
    </oc>
    <nc r="D24">
      <f>C24</f>
    </nc>
  </rcc>
  <rcc rId="2304" sId="11">
    <oc r="E24">
      <f>C24+3</f>
    </oc>
    <nc r="E24">
      <f>C24+3</f>
    </nc>
  </rcc>
  <rcc rId="2305" sId="12">
    <oc r="A21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oc>
    <nc r="A21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06" sId="12" numFmtId="19">
    <oc r="C21">
      <v>42702</v>
    </oc>
    <nc r="C21">
      <v>42703</v>
    </nc>
  </rcc>
  <rcc rId="2307" sId="12">
    <oc r="D21">
      <f>C21</f>
    </oc>
    <nc r="D21">
      <f>C21</f>
    </nc>
  </rcc>
  <rcc rId="2308" sId="12">
    <oc r="E21">
      <f>C21+3</f>
    </oc>
    <nc r="E21">
      <f>C21+3</f>
    </nc>
  </rcc>
  <rcc rId="2309" sId="14">
    <oc r="A28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oc>
    <nc r="A28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10" sId="14" numFmtId="19">
    <oc r="C28">
      <v>42702</v>
    </oc>
    <nc r="C28">
      <v>42703</v>
    </nc>
  </rcc>
  <rcc rId="2311" sId="14">
    <oc r="D28">
      <f>C28</f>
    </oc>
    <nc r="D28">
      <f>C28</f>
    </nc>
  </rcc>
  <rcc rId="2312" sId="14">
    <oc r="E28">
      <f>C28+3</f>
    </oc>
    <nc r="E28">
      <f>C28+3</f>
    </nc>
  </rcc>
  <rcc rId="2313" sId="16">
    <oc r="A27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oc>
    <nc r="A27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14" sId="16" numFmtId="19">
    <oc r="C27">
      <v>42702</v>
    </oc>
    <nc r="C27">
      <v>42703</v>
    </nc>
  </rcc>
  <rcc rId="2315" sId="16">
    <oc r="D27">
      <f>C27</f>
    </oc>
    <nc r="D27">
      <f>C27</f>
    </nc>
  </rcc>
  <rcc rId="2316" sId="16">
    <oc r="E27">
      <f>C27+3</f>
    </oc>
    <nc r="E27">
      <f>C27+3</f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7" sId="11">
    <oc r="A18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oc>
    <nc r="A18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78" sId="8" ref="A23:XFD25" action="insertRow"/>
  <rcc rId="2879" sId="8" odxf="1" dxf="1">
    <nc r="A23" t="inlineStr">
      <is>
        <t>TBA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fmt sheetId="8" sqref="B23" start="0" length="0">
    <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  <top style="thin">
          <color indexed="64"/>
        </top>
      </border>
    </dxf>
  </rfmt>
  <rcc rId="2880" sId="8" odxf="1" dxf="1" numFmtId="19">
    <nc r="C23">
      <v>42371</v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881" sId="8" odxf="1" dxf="1">
    <nc r="D23">
      <f>C23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882" sId="8" odxf="1" dxf="1">
    <nc r="E23">
      <f>C23+2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F23" start="0" length="0">
    <dxf>
      <alignment horizontal="center"/>
      <border outline="0">
        <right style="thin">
          <color indexed="64"/>
        </right>
        <top style="thin">
          <color indexed="64"/>
        </top>
      </border>
    </dxf>
  </rfmt>
  <rcc rId="2883" sId="8" odxf="1" dxf="1" numFmtId="19">
    <nc r="G23">
      <v>42382</v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884" sId="8" odxf="1" dxf="1">
    <nc r="H23">
      <f>G23+10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885" sId="8" odxf="1" dxf="1">
    <nc r="I23">
      <f>G23+12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J23" start="0" length="0">
    <dxf>
      <font>
        <sz val="8"/>
        <family val="2"/>
      </font>
      <numFmt numFmtId="0" formatCode="General"/>
      <alignment horizontal="general"/>
    </dxf>
  </rfmt>
  <rcc rId="2886" sId="8" odxf="1" dxf="1">
    <nc r="A24" t="inlineStr">
      <is>
        <t>THANA BHUM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cc rId="2887" sId="8" odxf="1" dxf="1">
    <nc r="B24" t="inlineStr">
      <is>
        <t>108S</t>
      </is>
    </nc>
    <odxf>
      <font>
        <color indexed="8"/>
        <family val="2"/>
      </font>
      <numFmt numFmtId="164" formatCode="dd/mm"/>
      <border outline="0">
        <right/>
      </border>
    </odxf>
    <n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</border>
    </ndxf>
  </rcc>
  <rcc rId="2888" sId="8" odxf="1" dxf="1" numFmtId="19">
    <nc r="C24">
      <v>42375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889" sId="8" odxf="1" dxf="1">
    <nc r="D24">
      <f>C24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890" sId="8" odxf="1" dxf="1">
    <nc r="E24">
      <f>C24+2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8" sqref="F24" start="0" length="0">
    <dxf>
      <alignment horizontal="center"/>
      <border outline="0">
        <right style="thin">
          <color indexed="64"/>
        </right>
      </border>
    </dxf>
  </rfmt>
  <rfmt sheetId="8" sqref="G24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H24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I24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J24" start="0" length="0">
    <dxf>
      <font>
        <sz val="8"/>
        <family val="2"/>
      </font>
      <numFmt numFmtId="0" formatCode="General"/>
      <alignment horizontal="general"/>
    </dxf>
  </rfmt>
  <rfmt sheetId="8" sqref="A25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25" start="0" length="0">
    <dxf>
      <border outline="0">
        <right style="thin">
          <color indexed="64"/>
        </right>
        <bottom style="thin">
          <color indexed="64"/>
        </bottom>
      </border>
    </dxf>
  </rfmt>
  <rfmt sheetId="8" sqref="C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D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E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F25" start="0" length="0">
    <dxf>
      <border outline="0">
        <bottom style="thin">
          <color indexed="64"/>
        </bottom>
      </border>
    </dxf>
  </rfmt>
  <rfmt sheetId="8" sqref="G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H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I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rc rId="2891" sId="8" ref="A26:XFD31" action="insertRow"/>
  <rcc rId="2892" sId="8" odxf="1" dxf="1">
    <nc r="A26" t="inlineStr">
      <is>
        <t>TBA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fmt sheetId="8" sqref="B26" start="0" length="0">
    <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  <top style="thin">
          <color indexed="64"/>
        </top>
      </border>
    </dxf>
  </rfmt>
  <rcc rId="2893" sId="8" odxf="1" dxf="1" numFmtId="19">
    <nc r="C26">
      <v>42371</v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894" sId="8" odxf="1" dxf="1">
    <nc r="D26">
      <f>C26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895" sId="8" odxf="1" dxf="1">
    <nc r="E26">
      <f>C26+2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F26" start="0" length="0">
    <dxf>
      <alignment horizontal="center"/>
      <border outline="0">
        <right style="thin">
          <color indexed="64"/>
        </right>
        <top style="thin">
          <color indexed="64"/>
        </top>
      </border>
    </dxf>
  </rfmt>
  <rcc rId="2896" sId="8" odxf="1" dxf="1" numFmtId="19">
    <nc r="G26">
      <v>42382</v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897" sId="8" odxf="1" dxf="1">
    <nc r="H26">
      <f>G26+10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898" sId="8" odxf="1" dxf="1">
    <nc r="I26">
      <f>G26+12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J26" start="0" length="0">
    <dxf>
      <font>
        <sz val="8"/>
        <family val="2"/>
      </font>
      <numFmt numFmtId="0" formatCode="General"/>
      <alignment horizontal="general"/>
    </dxf>
  </rfmt>
  <rcc rId="2899" sId="8" odxf="1" dxf="1">
    <nc r="A27" t="inlineStr">
      <is>
        <t>THANA BHUM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cc rId="2900" sId="8" odxf="1" dxf="1">
    <nc r="B27" t="inlineStr">
      <is>
        <t>108S</t>
      </is>
    </nc>
    <odxf>
      <font>
        <color indexed="8"/>
        <family val="2"/>
      </font>
      <numFmt numFmtId="164" formatCode="dd/mm"/>
      <border outline="0">
        <right/>
      </border>
    </odxf>
    <n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</border>
    </ndxf>
  </rcc>
  <rcc rId="2901" sId="8" odxf="1" dxf="1" numFmtId="19">
    <nc r="C27">
      <v>42375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902" sId="8" odxf="1" dxf="1">
    <nc r="D27">
      <f>C27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903" sId="8" odxf="1" dxf="1">
    <nc r="E27">
      <f>C27+2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8" sqref="F27" start="0" length="0">
    <dxf>
      <alignment horizontal="center"/>
      <border outline="0">
        <right style="thin">
          <color indexed="64"/>
        </right>
      </border>
    </dxf>
  </rfmt>
  <rfmt sheetId="8" sqref="G27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H27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I27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J27" start="0" length="0">
    <dxf>
      <font>
        <sz val="8"/>
        <family val="2"/>
      </font>
      <numFmt numFmtId="0" formatCode="General"/>
      <alignment horizontal="general"/>
    </dxf>
  </rfmt>
  <rfmt sheetId="8" sqref="A28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28" start="0" length="0">
    <dxf>
      <border outline="0">
        <right style="thin">
          <color indexed="64"/>
        </right>
        <bottom style="thin">
          <color indexed="64"/>
        </bottom>
      </border>
    </dxf>
  </rfmt>
  <rfmt sheetId="8" sqref="C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D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E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F28" start="0" length="0">
    <dxf>
      <border outline="0">
        <bottom style="thin">
          <color indexed="64"/>
        </bottom>
      </border>
    </dxf>
  </rfmt>
  <rfmt sheetId="8" sqref="G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H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I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904" sId="8" odxf="1" dxf="1">
    <nc r="A29" t="inlineStr">
      <is>
        <t>TBA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fmt sheetId="8" sqref="B29" start="0" length="0">
    <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  <top style="thin">
          <color indexed="64"/>
        </top>
      </border>
    </dxf>
  </rfmt>
  <rcc rId="2905" sId="8" odxf="1" dxf="1" numFmtId="19">
    <nc r="C29">
      <v>42371</v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06" sId="8" odxf="1" dxf="1">
    <nc r="D29">
      <f>C29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07" sId="8" odxf="1" dxf="1">
    <nc r="E29">
      <f>C29+2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F29" start="0" length="0">
    <dxf>
      <alignment horizontal="center"/>
      <border outline="0">
        <right style="thin">
          <color indexed="64"/>
        </right>
        <top style="thin">
          <color indexed="64"/>
        </top>
      </border>
    </dxf>
  </rfmt>
  <rcc rId="2908" sId="8" odxf="1" dxf="1" numFmtId="19">
    <nc r="G29">
      <v>42382</v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09" sId="8" odxf="1" dxf="1">
    <nc r="H29">
      <f>G29+10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10" sId="8" odxf="1" dxf="1">
    <nc r="I29">
      <f>G29+12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J29" start="0" length="0">
    <dxf>
      <font>
        <sz val="8"/>
        <family val="2"/>
      </font>
      <numFmt numFmtId="0" formatCode="General"/>
      <alignment horizontal="general"/>
    </dxf>
  </rfmt>
  <rcc rId="2911" sId="8" odxf="1" dxf="1">
    <nc r="A30" t="inlineStr">
      <is>
        <t>THANA BHUM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cc rId="2912" sId="8" odxf="1" dxf="1">
    <nc r="B30" t="inlineStr">
      <is>
        <t>108S</t>
      </is>
    </nc>
    <odxf>
      <font>
        <color indexed="8"/>
        <family val="2"/>
      </font>
      <numFmt numFmtId="164" formatCode="dd/mm"/>
      <border outline="0">
        <right/>
      </border>
    </odxf>
    <n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</border>
    </ndxf>
  </rcc>
  <rcc rId="2913" sId="8" odxf="1" dxf="1" numFmtId="19">
    <nc r="C30">
      <v>42375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914" sId="8" odxf="1" dxf="1">
    <nc r="D30">
      <f>C30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915" sId="8" odxf="1" dxf="1">
    <nc r="E30">
      <f>C30+2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8" sqref="F30" start="0" length="0">
    <dxf>
      <alignment horizontal="center"/>
      <border outline="0">
        <right style="thin">
          <color indexed="64"/>
        </right>
      </border>
    </dxf>
  </rfmt>
  <rfmt sheetId="8" sqref="G30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H30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I30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J30" start="0" length="0">
    <dxf>
      <font>
        <sz val="8"/>
        <family val="2"/>
      </font>
      <numFmt numFmtId="0" formatCode="General"/>
      <alignment horizontal="general"/>
    </dxf>
  </rfmt>
  <rfmt sheetId="8" sqref="A31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31" start="0" length="0">
    <dxf>
      <border outline="0">
        <right style="thin">
          <color indexed="64"/>
        </right>
        <bottom style="thin">
          <color indexed="64"/>
        </bottom>
      </border>
    </dxf>
  </rfmt>
  <rfmt sheetId="8" sqref="C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D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E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F31" start="0" length="0">
    <dxf>
      <border outline="0">
        <bottom style="thin">
          <color indexed="64"/>
        </bottom>
      </border>
    </dxf>
  </rfmt>
  <rfmt sheetId="8" sqref="G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H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I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rc rId="2916" sId="8" ref="A32:XFD43" action="insertRow"/>
  <rcc rId="2917" sId="8" odxf="1" dxf="1">
    <nc r="A32" t="inlineStr">
      <is>
        <t>TBA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fmt sheetId="8" sqref="B32" start="0" length="0">
    <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  <top style="thin">
          <color indexed="64"/>
        </top>
      </border>
    </dxf>
  </rfmt>
  <rcc rId="2918" sId="8" odxf="1" dxf="1" numFmtId="19">
    <nc r="C32">
      <v>42371</v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19" sId="8" odxf="1" dxf="1">
    <nc r="D32">
      <f>C32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20" sId="8" odxf="1" dxf="1">
    <nc r="E32">
      <f>C32+2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F32" start="0" length="0">
    <dxf>
      <alignment horizontal="center"/>
      <border outline="0">
        <right style="thin">
          <color indexed="64"/>
        </right>
        <top style="thin">
          <color indexed="64"/>
        </top>
      </border>
    </dxf>
  </rfmt>
  <rcc rId="2921" sId="8" odxf="1" dxf="1" numFmtId="19">
    <nc r="G32">
      <v>42382</v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22" sId="8" odxf="1" dxf="1">
    <nc r="H32">
      <f>G32+10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23" sId="8" odxf="1" dxf="1">
    <nc r="I32">
      <f>G32+12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J32" start="0" length="0">
    <dxf>
      <font>
        <sz val="8"/>
        <family val="2"/>
      </font>
      <numFmt numFmtId="0" formatCode="General"/>
      <alignment horizontal="general"/>
    </dxf>
  </rfmt>
  <rcc rId="2924" sId="8" odxf="1" dxf="1">
    <nc r="A33" t="inlineStr">
      <is>
        <t>THANA BHUM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cc rId="2925" sId="8" odxf="1" dxf="1">
    <nc r="B33" t="inlineStr">
      <is>
        <t>108S</t>
      </is>
    </nc>
    <odxf>
      <font>
        <color indexed="8"/>
        <family val="2"/>
      </font>
      <numFmt numFmtId="164" formatCode="dd/mm"/>
      <border outline="0">
        <right/>
      </border>
    </odxf>
    <n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</border>
    </ndxf>
  </rcc>
  <rcc rId="2926" sId="8" odxf="1" dxf="1" numFmtId="19">
    <nc r="C33">
      <v>42375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927" sId="8" odxf="1" dxf="1">
    <nc r="D33">
      <f>C33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928" sId="8" odxf="1" dxf="1">
    <nc r="E33">
      <f>C33+2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8" sqref="F33" start="0" length="0">
    <dxf>
      <alignment horizontal="center"/>
      <border outline="0">
        <right style="thin">
          <color indexed="64"/>
        </right>
      </border>
    </dxf>
  </rfmt>
  <rfmt sheetId="8" sqref="G33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H33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I33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J33" start="0" length="0">
    <dxf>
      <font>
        <sz val="8"/>
        <family val="2"/>
      </font>
      <numFmt numFmtId="0" formatCode="General"/>
      <alignment horizontal="general"/>
    </dxf>
  </rfmt>
  <rfmt sheetId="8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34" start="0" length="0">
    <dxf>
      <border outline="0">
        <right style="thin">
          <color indexed="64"/>
        </right>
        <bottom style="thin">
          <color indexed="64"/>
        </bottom>
      </border>
    </dxf>
  </rfmt>
  <rfmt sheetId="8" sqref="C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D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E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F34" start="0" length="0">
    <dxf>
      <border outline="0">
        <bottom style="thin">
          <color indexed="64"/>
        </bottom>
      </border>
    </dxf>
  </rfmt>
  <rfmt sheetId="8" sqref="G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H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I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929" sId="8" odxf="1" dxf="1">
    <nc r="A35" t="inlineStr">
      <is>
        <t>TBA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fmt sheetId="8" sqref="B35" start="0" length="0">
    <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  <top style="thin">
          <color indexed="64"/>
        </top>
      </border>
    </dxf>
  </rfmt>
  <rcc rId="2930" sId="8" odxf="1" dxf="1" numFmtId="19">
    <nc r="C35">
      <v>42371</v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31" sId="8" odxf="1" dxf="1">
    <nc r="D35">
      <f>C35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32" sId="8" odxf="1" dxf="1">
    <nc r="E35">
      <f>C35+2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F35" start="0" length="0">
    <dxf>
      <alignment horizontal="center"/>
      <border outline="0">
        <right style="thin">
          <color indexed="64"/>
        </right>
        <top style="thin">
          <color indexed="64"/>
        </top>
      </border>
    </dxf>
  </rfmt>
  <rcc rId="2933" sId="8" odxf="1" dxf="1" numFmtId="19">
    <nc r="G35">
      <v>42382</v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34" sId="8" odxf="1" dxf="1">
    <nc r="H35">
      <f>G35+10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35" sId="8" odxf="1" dxf="1">
    <nc r="I35">
      <f>G35+12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J35" start="0" length="0">
    <dxf>
      <font>
        <sz val="8"/>
        <family val="2"/>
      </font>
      <numFmt numFmtId="0" formatCode="General"/>
      <alignment horizontal="general"/>
    </dxf>
  </rfmt>
  <rcc rId="2936" sId="8" odxf="1" dxf="1">
    <nc r="A36" t="inlineStr">
      <is>
        <t>THANA BHUM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cc rId="2937" sId="8" odxf="1" dxf="1">
    <nc r="B36" t="inlineStr">
      <is>
        <t>108S</t>
      </is>
    </nc>
    <odxf>
      <font>
        <color indexed="8"/>
        <family val="2"/>
      </font>
      <numFmt numFmtId="164" formatCode="dd/mm"/>
      <border outline="0">
        <right/>
      </border>
    </odxf>
    <n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</border>
    </ndxf>
  </rcc>
  <rcc rId="2938" sId="8" odxf="1" dxf="1" numFmtId="19">
    <nc r="C36">
      <v>42375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939" sId="8" odxf="1" dxf="1">
    <nc r="D36">
      <f>C36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940" sId="8" odxf="1" dxf="1">
    <nc r="E36">
      <f>C36+2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8" sqref="F36" start="0" length="0">
    <dxf>
      <alignment horizontal="center"/>
      <border outline="0">
        <right style="thin">
          <color indexed="64"/>
        </right>
      </border>
    </dxf>
  </rfmt>
  <rfmt sheetId="8" sqref="G36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H36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I36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J36" start="0" length="0">
    <dxf>
      <font>
        <sz val="8"/>
        <family val="2"/>
      </font>
      <numFmt numFmtId="0" formatCode="General"/>
      <alignment horizontal="general"/>
    </dxf>
  </rfmt>
  <rfmt sheetId="8" sqref="A37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37" start="0" length="0">
    <dxf>
      <border outline="0">
        <right style="thin">
          <color indexed="64"/>
        </right>
        <bottom style="thin">
          <color indexed="64"/>
        </bottom>
      </border>
    </dxf>
  </rfmt>
  <rfmt sheetId="8" sqref="C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D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E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F37" start="0" length="0">
    <dxf>
      <border outline="0">
        <bottom style="thin">
          <color indexed="64"/>
        </bottom>
      </border>
    </dxf>
  </rfmt>
  <rfmt sheetId="8" sqref="G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H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I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941" sId="8" odxf="1" dxf="1">
    <nc r="A38" t="inlineStr">
      <is>
        <t>TBA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fmt sheetId="8" sqref="B38" start="0" length="0">
    <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  <top style="thin">
          <color indexed="64"/>
        </top>
      </border>
    </dxf>
  </rfmt>
  <rcc rId="2942" sId="8" odxf="1" dxf="1" numFmtId="19">
    <nc r="C38">
      <v>42371</v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43" sId="8" odxf="1" dxf="1">
    <nc r="D38">
      <f>C38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44" sId="8" odxf="1" dxf="1">
    <nc r="E38">
      <f>C38+2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F38" start="0" length="0">
    <dxf>
      <alignment horizontal="center"/>
      <border outline="0">
        <right style="thin">
          <color indexed="64"/>
        </right>
        <top style="thin">
          <color indexed="64"/>
        </top>
      </border>
    </dxf>
  </rfmt>
  <rcc rId="2945" sId="8" odxf="1" dxf="1" numFmtId="19">
    <nc r="G38">
      <v>42382</v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46" sId="8" odxf="1" dxf="1">
    <nc r="H38">
      <f>G38+10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47" sId="8" odxf="1" dxf="1">
    <nc r="I38">
      <f>G38+12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J38" start="0" length="0">
    <dxf>
      <font>
        <sz val="8"/>
        <family val="2"/>
      </font>
      <numFmt numFmtId="0" formatCode="General"/>
      <alignment horizontal="general"/>
    </dxf>
  </rfmt>
  <rcc rId="2948" sId="8" odxf="1" dxf="1">
    <nc r="A39" t="inlineStr">
      <is>
        <t>THANA BHUM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cc rId="2949" sId="8" odxf="1" dxf="1">
    <nc r="B39" t="inlineStr">
      <is>
        <t>108S</t>
      </is>
    </nc>
    <odxf>
      <font>
        <color indexed="8"/>
        <family val="2"/>
      </font>
      <numFmt numFmtId="164" formatCode="dd/mm"/>
      <border outline="0">
        <right/>
      </border>
    </odxf>
    <n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</border>
    </ndxf>
  </rcc>
  <rcc rId="2950" sId="8" odxf="1" dxf="1" numFmtId="19">
    <nc r="C39">
      <v>42375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951" sId="8" odxf="1" dxf="1">
    <nc r="D39">
      <f>C39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952" sId="8" odxf="1" dxf="1">
    <nc r="E39">
      <f>C39+2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8" sqref="F39" start="0" length="0">
    <dxf>
      <alignment horizontal="center"/>
      <border outline="0">
        <right style="thin">
          <color indexed="64"/>
        </right>
      </border>
    </dxf>
  </rfmt>
  <rfmt sheetId="8" sqref="G39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H39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I39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J39" start="0" length="0">
    <dxf>
      <font>
        <sz val="8"/>
        <family val="2"/>
      </font>
      <numFmt numFmtId="0" formatCode="General"/>
      <alignment horizontal="general"/>
    </dxf>
  </rfmt>
  <rfmt sheetId="8" sqref="A40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40" start="0" length="0">
    <dxf>
      <border outline="0">
        <right style="thin">
          <color indexed="64"/>
        </right>
        <bottom style="thin">
          <color indexed="64"/>
        </bottom>
      </border>
    </dxf>
  </rfmt>
  <rfmt sheetId="8" sqref="C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D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E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F40" start="0" length="0">
    <dxf>
      <border outline="0">
        <bottom style="thin">
          <color indexed="64"/>
        </bottom>
      </border>
    </dxf>
  </rfmt>
  <rfmt sheetId="8" sqref="G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H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I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953" sId="8" odxf="1" dxf="1">
    <nc r="A41" t="inlineStr">
      <is>
        <t>TBA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fmt sheetId="8" sqref="B41" start="0" length="0">
    <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  <top style="thin">
          <color indexed="64"/>
        </top>
      </border>
    </dxf>
  </rfmt>
  <rcc rId="2954" sId="8" odxf="1" dxf="1" numFmtId="19">
    <nc r="C41">
      <v>42371</v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55" sId="8" odxf="1" dxf="1">
    <nc r="D41">
      <f>C41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56" sId="8" odxf="1" dxf="1">
    <nc r="E41">
      <f>C41+2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57" sId="8" odxf="1" dxf="1">
    <nc r="F41" t="inlineStr">
      <is>
        <t>TBA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cc rId="2958" sId="8" odxf="1" dxf="1" numFmtId="19">
    <nc r="G41">
      <v>42382</v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59" sId="8" odxf="1" dxf="1">
    <nc r="H41">
      <f>G41+10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960" sId="8" odxf="1" dxf="1">
    <nc r="I41">
      <f>G41+12</f>
    </nc>
    <odxf>
      <numFmt numFmtId="0" formatCode="General"/>
      <alignment horizontal="general"/>
      <border outline="0">
        <left/>
        <right/>
        <top/>
      </border>
    </odxf>
    <n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8" sqref="J41" start="0" length="0">
    <dxf>
      <font>
        <sz val="8"/>
        <family val="2"/>
      </font>
      <numFmt numFmtId="0" formatCode="General"/>
      <alignment horizontal="general"/>
    </dxf>
  </rfmt>
  <rcc rId="2961" sId="8" odxf="1" dxf="1">
    <nc r="A42" t="inlineStr">
      <is>
        <t>THANA BHUM</t>
      </is>
    </nc>
    <odxf>
      <font>
        <color indexed="8"/>
        <family val="2"/>
      </font>
      <numFmt numFmtId="164" formatCode="dd/mm"/>
      <alignment horizontal="left"/>
    </odxf>
    <ndxf>
      <font>
        <sz val="10"/>
        <color auto="1"/>
        <name val="Arial"/>
        <family val="2"/>
        <scheme val="none"/>
      </font>
      <numFmt numFmtId="0" formatCode="General"/>
      <alignment horizontal="general"/>
    </ndxf>
  </rcc>
  <rcc rId="2962" sId="8" odxf="1" dxf="1">
    <nc r="B42" t="inlineStr">
      <is>
        <t>108S</t>
      </is>
    </nc>
    <odxf>
      <font>
        <color indexed="8"/>
        <family val="2"/>
      </font>
      <numFmt numFmtId="164" formatCode="dd/mm"/>
      <border outline="0">
        <right/>
      </border>
    </odxf>
    <ndxf>
      <font>
        <sz val="10"/>
        <color auto="1"/>
        <name val="Arial"/>
        <family val="2"/>
        <scheme val="none"/>
      </font>
      <numFmt numFmtId="0" formatCode="General"/>
      <border outline="0">
        <right style="thin">
          <color indexed="64"/>
        </right>
      </border>
    </ndxf>
  </rcc>
  <rcc rId="2963" sId="8" odxf="1" dxf="1" numFmtId="19">
    <nc r="C42">
      <v>42375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2964" sId="8" odxf="1" dxf="1">
    <nc r="D42">
      <f>C42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965" sId="8" odxf="1" dxf="1">
    <nc r="E42">
      <f>C42+2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8" sqref="F42" start="0" length="0">
    <dxf>
      <alignment horizontal="center"/>
      <border outline="0">
        <right style="thin">
          <color indexed="64"/>
        </right>
      </border>
    </dxf>
  </rfmt>
  <rfmt sheetId="8" sqref="G42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H42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I42" start="0" length="0">
    <dxf>
      <numFmt numFmtId="164" formatCode="dd/mm"/>
      <alignment horizontal="center"/>
      <border outline="0">
        <left style="thin">
          <color indexed="64"/>
        </left>
        <right style="thin">
          <color indexed="64"/>
        </right>
      </border>
    </dxf>
  </rfmt>
  <rfmt sheetId="8" sqref="J42" start="0" length="0">
    <dxf>
      <font>
        <sz val="8"/>
        <family val="2"/>
      </font>
      <numFmt numFmtId="0" formatCode="General"/>
      <alignment horizontal="general"/>
    </dxf>
  </rfmt>
  <rfmt sheetId="8" sqref="A43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43" start="0" length="0">
    <dxf>
      <border outline="0">
        <right style="thin">
          <color indexed="64"/>
        </right>
        <bottom style="thin">
          <color indexed="64"/>
        </bottom>
      </border>
    </dxf>
  </rfmt>
  <rfmt sheetId="8" sqref="C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D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E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F43" start="0" length="0">
    <dxf>
      <border outline="0">
        <bottom style="thin">
          <color indexed="64"/>
        </bottom>
      </border>
    </dxf>
  </rfmt>
  <rfmt sheetId="8" sqref="G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H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8" sqref="I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966" sId="8">
    <oc r="F20" t="inlineStr">
      <is>
        <t>TBA</t>
      </is>
    </oc>
    <nc r="F20" t="inlineStr">
      <is>
        <t>OOCL AMERICA</t>
      </is>
    </nc>
  </rcc>
  <rcc rId="2967" sId="8">
    <nc r="F21" t="inlineStr">
      <is>
        <t>081W</t>
      </is>
    </nc>
  </rcc>
  <rcc rId="2968" sId="8">
    <nc r="F23" t="inlineStr">
      <is>
        <t>CAP ARNAUTI</t>
      </is>
    </nc>
  </rcc>
  <rcc rId="2969" sId="8">
    <nc r="F24" t="inlineStr">
      <is>
        <t>701W</t>
      </is>
    </nc>
  </rcc>
  <rcc rId="2970" sId="8">
    <nc r="F26" t="inlineStr">
      <is>
        <t>OOCL CHICAGO</t>
      </is>
    </nc>
  </rcc>
  <rcc rId="2971" sId="8">
    <nc r="F27" t="inlineStr">
      <is>
        <t>037W</t>
      </is>
    </nc>
  </rcc>
  <rcc rId="2972" sId="8">
    <nc r="F29" t="inlineStr">
      <is>
        <t>OOCL SAN FRANCISCO</t>
      </is>
    </nc>
  </rcc>
  <rcc rId="2973" sId="8">
    <nc r="F30" t="inlineStr">
      <is>
        <t>120W</t>
      </is>
    </nc>
  </rcc>
  <rcc rId="2974" sId="8">
    <nc r="F32" t="inlineStr">
      <is>
        <t>HAMMONIA ISTRIA</t>
      </is>
    </nc>
  </rcc>
  <rcc rId="2975" sId="8">
    <nc r="F33" t="inlineStr">
      <is>
        <t>026W</t>
      </is>
    </nc>
  </rcc>
  <rcc rId="2976" sId="8">
    <nc r="F35" t="inlineStr">
      <is>
        <t>KEA</t>
      </is>
    </nc>
  </rcc>
  <rcc rId="2977" sId="8">
    <nc r="F38" t="inlineStr">
      <is>
        <t>OOCL AMERICA</t>
      </is>
    </nc>
  </rcc>
  <rcc rId="2978" sId="8">
    <nc r="F36" t="inlineStr">
      <is>
        <t>011W</t>
      </is>
    </nc>
  </rcc>
  <rcc rId="2979" sId="8">
    <nc r="F39" t="inlineStr">
      <is>
        <t>082W</t>
      </is>
    </nc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0" sId="8" numFmtId="19">
    <oc r="C20">
      <v>42371</v>
    </oc>
    <nc r="C20">
      <v>42737</v>
    </nc>
  </rcc>
  <rcc rId="2981" sId="8" numFmtId="19">
    <oc r="C21">
      <v>42375</v>
    </oc>
    <nc r="C21">
      <v>42741</v>
    </nc>
  </rcc>
  <rcc rId="2982" sId="8" numFmtId="19">
    <oc r="C23">
      <v>42371</v>
    </oc>
    <nc r="C23">
      <f>C20+7</f>
    </nc>
  </rcc>
  <rcc rId="2983" sId="8" numFmtId="19">
    <oc r="C24">
      <v>42375</v>
    </oc>
    <nc r="C24">
      <f>C21+7</f>
    </nc>
  </rcc>
  <rcc rId="2984" sId="8" numFmtId="19">
    <oc r="C26">
      <v>42371</v>
    </oc>
    <nc r="C26">
      <f>C23+7</f>
    </nc>
  </rcc>
  <rcc rId="2985" sId="8" numFmtId="19">
    <oc r="C27">
      <v>42375</v>
    </oc>
    <nc r="C27">
      <f>C24+7</f>
    </nc>
  </rcc>
  <rcc rId="2986" sId="8" numFmtId="19">
    <oc r="C29">
      <v>42371</v>
    </oc>
    <nc r="C29">
      <f>C26+7</f>
    </nc>
  </rcc>
  <rcc rId="2987" sId="8" numFmtId="19">
    <oc r="C30">
      <v>42375</v>
    </oc>
    <nc r="C30">
      <f>C27+7</f>
    </nc>
  </rcc>
  <rcc rId="2988" sId="8" numFmtId="19">
    <oc r="C32">
      <v>42371</v>
    </oc>
    <nc r="C32">
      <f>C29+7</f>
    </nc>
  </rcc>
  <rcc rId="2989" sId="8" numFmtId="19">
    <oc r="C33">
      <v>42375</v>
    </oc>
    <nc r="C33">
      <f>C30+7</f>
    </nc>
  </rcc>
  <rcc rId="2990" sId="8" numFmtId="19">
    <oc r="C35">
      <v>42371</v>
    </oc>
    <nc r="C35">
      <f>C32+7</f>
    </nc>
  </rcc>
  <rcc rId="2991" sId="8" numFmtId="19">
    <oc r="C36">
      <v>42375</v>
    </oc>
    <nc r="C36">
      <f>C33+7</f>
    </nc>
  </rcc>
  <rcc rId="2992" sId="8" numFmtId="19">
    <oc r="C38">
      <v>42371</v>
    </oc>
    <nc r="C38">
      <f>C35+7</f>
    </nc>
  </rcc>
  <rcc rId="2993" sId="8" numFmtId="19">
    <oc r="C39">
      <v>42375</v>
    </oc>
    <nc r="C39">
      <f>C36+7</f>
    </nc>
  </rcc>
  <rcc rId="2994" sId="8" numFmtId="19">
    <oc r="C41">
      <v>42371</v>
    </oc>
    <nc r="C41">
      <f>C38+7</f>
    </nc>
  </rcc>
  <rcc rId="2995" sId="8" numFmtId="19">
    <oc r="C42">
      <v>42375</v>
    </oc>
    <nc r="C42">
      <f>C39+7</f>
    </nc>
  </rcc>
  <rcc rId="2996" sId="8" numFmtId="19">
    <oc r="G17">
      <v>42375</v>
    </oc>
    <nc r="G17">
      <v>42741</v>
    </nc>
  </rcc>
  <rcc rId="2997" sId="8">
    <oc r="G20">
      <v>42382</v>
    </oc>
    <nc r="G20">
      <f>G17+7</f>
    </nc>
  </rcc>
  <rcc rId="2998" sId="8" numFmtId="19">
    <oc r="G23">
      <v>42382</v>
    </oc>
    <nc r="G23">
      <f>G20+7</f>
    </nc>
  </rcc>
  <rcc rId="2999" sId="8" numFmtId="19">
    <oc r="G26">
      <v>42382</v>
    </oc>
    <nc r="G26">
      <f>G23+7</f>
    </nc>
  </rcc>
  <rcc rId="3000" sId="8" numFmtId="19">
    <oc r="G29">
      <v>42382</v>
    </oc>
    <nc r="G29">
      <f>G26+7</f>
    </nc>
  </rcc>
  <rcc rId="3001" sId="8" numFmtId="19">
    <oc r="G32">
      <v>42382</v>
    </oc>
    <nc r="G32">
      <f>G29+7</f>
    </nc>
  </rcc>
  <rcc rId="3002" sId="8" numFmtId="19">
    <oc r="G35">
      <v>42382</v>
    </oc>
    <nc r="G35">
      <f>G32+7</f>
    </nc>
  </rcc>
  <rcc rId="3003" sId="8" numFmtId="19">
    <oc r="G38">
      <v>42382</v>
    </oc>
    <nc r="G38">
      <f>G35+7</f>
    </nc>
  </rcc>
  <rcc rId="3004" sId="8" numFmtId="19">
    <oc r="G41">
      <v>42382</v>
    </oc>
    <nc r="G41">
      <f>G38+7</f>
    </nc>
  </rcc>
  <rcc rId="3005" sId="8">
    <oc r="H44">
      <f>H20-$C$20+1</f>
    </oc>
    <nc r="H44">
      <f>H41-$C$41+1</f>
    </nc>
  </rcc>
  <rcc rId="3006" sId="8">
    <oc r="I44">
      <f>I20-$C$20+1</f>
    </oc>
    <nc r="I44">
      <f>I41-$C$41+1</f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07" sId="8" numFmtId="19">
    <oc r="C23">
      <f>C20+7</f>
    </oc>
    <nc r="C23">
      <v>42744</v>
    </nc>
  </rcc>
  <rcc rId="3008" sId="8" numFmtId="19">
    <oc r="C24">
      <f>C21+7</f>
    </oc>
    <nc r="C24">
      <v>42748</v>
    </nc>
  </rcc>
  <rcc rId="3009" sId="8" numFmtId="19">
    <oc r="C26">
      <f>C23+7</f>
    </oc>
    <nc r="C26">
      <v>42751</v>
    </nc>
  </rcc>
  <rcc rId="3010" sId="8" numFmtId="19">
    <oc r="C27">
      <f>C24+7</f>
    </oc>
    <nc r="C27">
      <v>42755</v>
    </nc>
  </rcc>
  <rcc rId="3011" sId="8" numFmtId="19">
    <oc r="C29">
      <f>C26+7</f>
    </oc>
    <nc r="C29">
      <v>42758</v>
    </nc>
  </rcc>
  <rcc rId="3012" sId="8" numFmtId="19">
    <oc r="C30">
      <f>C27+7</f>
    </oc>
    <nc r="C30">
      <v>42762</v>
    </nc>
  </rcc>
  <rcc rId="3013" sId="8" numFmtId="19">
    <oc r="C32">
      <f>C29+7</f>
    </oc>
    <nc r="C32">
      <v>42765</v>
    </nc>
  </rcc>
  <rcc rId="3014" sId="8" numFmtId="19">
    <oc r="C33">
      <f>C30+7</f>
    </oc>
    <nc r="C33">
      <v>42769</v>
    </nc>
  </rcc>
  <rcc rId="3015" sId="8" numFmtId="19">
    <oc r="C35">
      <f>C32+7</f>
    </oc>
    <nc r="C35">
      <v>42772</v>
    </nc>
  </rcc>
  <rcc rId="3016" sId="8" numFmtId="19">
    <oc r="C36">
      <f>C33+7</f>
    </oc>
    <nc r="C36">
      <v>42776</v>
    </nc>
  </rcc>
  <rcc rId="3017" sId="8" numFmtId="19">
    <oc r="C38">
      <f>C35+7</f>
    </oc>
    <nc r="C38">
      <v>42779</v>
    </nc>
  </rcc>
  <rcc rId="3018" sId="8" numFmtId="19">
    <oc r="C39">
      <f>C36+7</f>
    </oc>
    <nc r="C39">
      <v>42783</v>
    </nc>
  </rcc>
  <rcc rId="3019" sId="8" numFmtId="19">
    <oc r="C41">
      <f>C38+7</f>
    </oc>
    <nc r="C41">
      <v>42786</v>
    </nc>
  </rcc>
  <rcc rId="3020" sId="8" numFmtId="19">
    <oc r="C42">
      <f>C39+7</f>
    </oc>
    <nc r="C42">
      <v>42790</v>
    </nc>
  </rcc>
  <rcc rId="3021" sId="8" numFmtId="19">
    <oc r="G20">
      <f>G17+7</f>
    </oc>
    <nc r="G20">
      <v>42748</v>
    </nc>
  </rcc>
  <rcc rId="3022" sId="8" numFmtId="19">
    <oc r="G23">
      <f>G20+7</f>
    </oc>
    <nc r="G23">
      <v>42755</v>
    </nc>
  </rcc>
  <rcc rId="3023" sId="8" numFmtId="19">
    <oc r="G26">
      <f>G23+7</f>
    </oc>
    <nc r="G26">
      <v>42762</v>
    </nc>
  </rcc>
  <rcc rId="3024" sId="8" numFmtId="19">
    <oc r="G29">
      <f>G26+7</f>
    </oc>
    <nc r="G29">
      <v>42769</v>
    </nc>
  </rcc>
  <rcc rId="3025" sId="8" numFmtId="19">
    <oc r="G32">
      <f>G29+7</f>
    </oc>
    <nc r="G32">
      <v>42776</v>
    </nc>
  </rcc>
  <rcc rId="3026" sId="8" numFmtId="19">
    <oc r="G35">
      <f>G32+7</f>
    </oc>
    <nc r="G35">
      <v>42783</v>
    </nc>
  </rcc>
  <rcc rId="3027" sId="8" numFmtId="19">
    <oc r="G38">
      <f>G35+7</f>
    </oc>
    <nc r="G38">
      <v>42790</v>
    </nc>
  </rcc>
  <rcc rId="3028" sId="8" numFmtId="19">
    <oc r="G41">
      <f>G38+7</f>
    </oc>
    <nc r="G41">
      <v>42797</v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29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16020N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42691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 numFmtId="19">
      <nc r="E9">
        <v>42695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SANTA CRUZ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42702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>
        <f>+G9+36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3030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CMA CGM TAGE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205E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42693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648E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3031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MAERSK ATLANTIC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numFmtId="4">
      <nc r="B9">
        <v>1626</v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42694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3032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BARENTS STRAIT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138TVN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42696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 numFmtId="19">
      <nc r="E9">
        <v>42700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3033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3034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UASC UMM QASR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207E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42699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SANTA ROSA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42709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>
        <f>+G9+36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3035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cc rId="0" sId="2" dxf="1">
      <nc r="A9" t="inlineStr">
        <is>
          <t xml:space="preserve">FRISIA ILLER </t>
        </is>
      </nc>
      <ndxf>
        <font>
          <sz val="10"/>
          <color auto="1"/>
          <name val="Arial"/>
          <family val="2"/>
          <scheme val="none"/>
        </font>
      </ndxf>
    </rcc>
    <rcc rId="0" sId="2" dxf="1" numFmtId="4">
      <nc r="B9">
        <v>1620</v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42701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649E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3036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CAPE FORBY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16015N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42702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3037" sId="2" ref="A9:XFD9" action="delete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3038" sId="2" ref="A29:XFD36" action="insertRow"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</rrc>
  <rfmt sheetId="2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29" start="0" length="0">
    <dxf>
      <font>
        <sz val="10"/>
        <color auto="1"/>
        <name val="Arial"/>
        <family val="2"/>
        <scheme val="none"/>
      </font>
    </dxf>
  </rfmt>
  <rfmt sheetId="2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3039" sId="2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040" sId="2" odxf="1" dxf="1">
    <nc r="E29">
      <f>+C29+2</f>
    </nc>
    <odxf>
      <border outline="0">
        <left/>
      </border>
    </odxf>
    <ndxf>
      <border outline="0">
        <left style="thin">
          <color indexed="64"/>
        </left>
      </border>
    </ndxf>
  </rcc>
  <rcc rId="3041" sId="2" odxf="1" dxf="1">
    <nc r="F29" t="inlineStr">
      <is>
        <t>CAP SAN SOUNIO</t>
      </is>
    </nc>
    <odxf>
      <font>
        <family val="2"/>
      </font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42" sId="2" odxf="1" dxf="1" numFmtId="19">
    <nc r="G29">
      <v>42737</v>
    </nc>
    <odxf>
      <border outline="0">
        <left/>
        <top/>
      </border>
    </odxf>
    <ndxf>
      <border outline="0">
        <left style="thin">
          <color indexed="64"/>
        </left>
        <top style="thin">
          <color indexed="64"/>
        </top>
      </border>
    </ndxf>
  </rcc>
  <rcc rId="3043" sId="2" odxf="1" dxf="1">
    <nc r="H29">
      <f>+G29+27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44" sId="2" odxf="1" dxf="1">
    <nc r="I29">
      <f>+G29+33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45" sId="2" odxf="1" dxf="1">
    <nc r="J29" t="inlineStr">
      <is>
        <t>OMIT</t>
      </is>
    </nc>
    <odxf>
      <font>
        <family val="2"/>
      </font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46" sId="2" odxf="1" dxf="1">
    <nc r="K29">
      <f>+G29+38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47" sId="2" odxf="1" dxf="1">
    <nc r="L29">
      <f>+G29+42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30" start="0" length="0">
    <dxf>
      <font>
        <sz val="10"/>
        <color auto="1"/>
        <name val="Arial"/>
        <family val="2"/>
        <scheme val="none"/>
      </font>
    </dxf>
  </rfmt>
  <rfmt sheetId="2" sqref="B30" start="0" length="0">
    <dxf>
      <font>
        <sz val="10"/>
        <color auto="1"/>
        <name val="Arial"/>
        <family val="2"/>
        <scheme val="none"/>
      </font>
    </dxf>
  </rfmt>
  <rfmt sheetId="2" sqref="C30" start="0" length="0">
    <dxf>
      <border outline="0">
        <left style="thin">
          <color indexed="64"/>
        </left>
      </border>
    </dxf>
  </rfmt>
  <rcc rId="3048" sId="2" odxf="1" dxf="1">
    <nc r="D30">
      <f>C30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049" sId="2" odxf="1" dxf="1">
    <nc r="E30">
      <f>C30+3</f>
    </nc>
    <odxf>
      <border outline="0">
        <left/>
      </border>
    </odxf>
    <ndxf>
      <border outline="0">
        <left style="thin">
          <color indexed="64"/>
        </left>
      </border>
    </ndxf>
  </rcc>
  <rcc rId="3050" sId="2" odxf="1" dxf="1">
    <nc r="F30" t="inlineStr">
      <is>
        <t>701E</t>
      </is>
    </nc>
    <odxf>
      <font>
        <family val="2"/>
      </font>
      <border outline="0">
        <lef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ndxf>
  </rcc>
  <rfmt sheetId="2" sqref="G30" start="0" length="0">
    <dxf>
      <border outline="0">
        <left style="thin">
          <color indexed="64"/>
        </left>
      </border>
    </dxf>
  </rfmt>
  <rfmt sheetId="2" sqref="H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1" start="0" length="0">
    <dxf>
      <font>
        <sz val="10"/>
        <color auto="1"/>
        <name val="Arial"/>
        <family val="2"/>
        <scheme val="none"/>
      </font>
    </dxf>
  </rfmt>
  <rfmt sheetId="2" sqref="C31" start="0" length="0">
    <dxf>
      <border outline="0">
        <left style="thin">
          <color indexed="64"/>
        </left>
      </border>
    </dxf>
  </rfmt>
  <rcc rId="3051" sId="2" odxf="1" dxf="1">
    <nc r="D31">
      <f>C31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052" sId="2" odxf="1" dxf="1">
    <nc r="E31">
      <f>+C31+3</f>
    </nc>
    <odxf>
      <border outline="0">
        <left/>
      </border>
    </odxf>
    <ndxf>
      <border outline="0">
        <left style="thin">
          <color indexed="64"/>
        </left>
      </border>
    </ndxf>
  </rcc>
  <rfmt sheetId="2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1" start="0" length="0">
    <dxf>
      <border outline="0">
        <left style="thin">
          <color indexed="64"/>
        </left>
      </border>
    </dxf>
  </rfmt>
  <rfmt sheetId="2" sqref="H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32" start="0" length="0">
    <dxf>
      <border outline="0">
        <bottom style="thin">
          <color indexed="64"/>
        </bottom>
      </border>
    </dxf>
  </rfmt>
  <rfmt sheetId="2" sqref="C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A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3" start="0" length="0">
    <dxf>
      <font>
        <sz val="10"/>
        <color auto="1"/>
        <name val="Arial"/>
        <family val="2"/>
        <scheme val="none"/>
      </font>
    </dxf>
  </rfmt>
  <rfmt sheetId="2" sqref="C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3053" sId="2" odxf="1" dxf="1">
    <nc r="D33">
      <f>C33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054" sId="2" odxf="1" dxf="1">
    <nc r="E33">
      <f>+C33+2</f>
    </nc>
    <odxf>
      <border outline="0">
        <left/>
      </border>
    </odxf>
    <ndxf>
      <border outline="0">
        <left style="thin">
          <color indexed="64"/>
        </left>
      </border>
    </ndxf>
  </rcc>
  <rcc rId="3055" sId="2" odxf="1" dxf="1">
    <nc r="F33" t="inlineStr">
      <is>
        <t>SANTA URSULA</t>
      </is>
    </nc>
    <odxf>
      <font>
        <family val="2"/>
      </font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56" sId="2" odxf="1" dxf="1" numFmtId="19">
    <nc r="G33">
      <v>42744</v>
    </nc>
    <odxf>
      <border outline="0">
        <left/>
        <top/>
      </border>
    </odxf>
    <ndxf>
      <border outline="0">
        <left style="thin">
          <color indexed="64"/>
        </left>
        <top style="thin">
          <color indexed="64"/>
        </top>
      </border>
    </ndxf>
  </rcc>
  <rcc rId="3057" sId="2" odxf="1" dxf="1">
    <nc r="H33">
      <f>+G33+27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58" sId="2" odxf="1" dxf="1">
    <nc r="I33">
      <f>+G33+33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59" sId="2" odxf="1" dxf="1">
    <nc r="J33">
      <f>+G33+36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60" sId="2" odxf="1" dxf="1">
    <nc r="K33">
      <f>+G33+38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61" sId="2" odxf="1" dxf="1">
    <nc r="L33">
      <f>+G33+42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34" start="0" length="0">
    <dxf>
      <font>
        <sz val="10"/>
        <color auto="1"/>
        <name val="Arial"/>
        <family val="2"/>
        <scheme val="none"/>
      </font>
    </dxf>
  </rfmt>
  <rfmt sheetId="2" sqref="B34" start="0" length="0">
    <dxf>
      <font>
        <sz val="10"/>
        <color auto="1"/>
        <name val="Arial"/>
        <family val="2"/>
        <scheme val="none"/>
      </font>
    </dxf>
  </rfmt>
  <rfmt sheetId="2" sqref="C34" start="0" length="0">
    <dxf>
      <border outline="0">
        <left style="thin">
          <color indexed="64"/>
        </left>
      </border>
    </dxf>
  </rfmt>
  <rcc rId="3062" sId="2" odxf="1" dxf="1">
    <nc r="D34">
      <f>C34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063" sId="2" odxf="1" dxf="1">
    <nc r="E34">
      <f>C34+3</f>
    </nc>
    <odxf>
      <border outline="0">
        <left/>
      </border>
    </odxf>
    <ndxf>
      <border outline="0">
        <left style="thin">
          <color indexed="64"/>
        </left>
      </border>
    </ndxf>
  </rcc>
  <rcc rId="3064" sId="2" odxf="1" dxf="1">
    <nc r="F34" t="inlineStr">
      <is>
        <t>702E</t>
      </is>
    </nc>
    <odxf>
      <font>
        <family val="2"/>
      </font>
      <border outline="0">
        <lef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ndxf>
  </rcc>
  <rfmt sheetId="2" sqref="G34" start="0" length="0">
    <dxf>
      <border outline="0">
        <left style="thin">
          <color indexed="64"/>
        </left>
      </border>
    </dxf>
  </rfmt>
  <rfmt sheetId="2" sqref="H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5" start="0" length="0">
    <dxf>
      <font>
        <color rgb="FFFF0000"/>
        <family val="2"/>
      </font>
      <border outline="0">
        <left style="thin">
          <color indexed="64"/>
        </left>
      </border>
    </dxf>
  </rfmt>
  <rfmt sheetId="2" sqref="B35" start="0" length="0">
    <dxf>
      <font>
        <sz val="10"/>
        <color auto="1"/>
        <name val="Arial"/>
        <family val="2"/>
        <scheme val="none"/>
      </font>
    </dxf>
  </rfmt>
  <rfmt sheetId="2" sqref="C35" start="0" length="0">
    <dxf>
      <border outline="0">
        <left style="thin">
          <color indexed="64"/>
        </left>
      </border>
    </dxf>
  </rfmt>
  <rcc rId="3065" sId="2" odxf="1" dxf="1">
    <nc r="D35">
      <f>C35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066" sId="2" odxf="1" dxf="1">
    <nc r="E35">
      <f>+C35+3</f>
    </nc>
    <odxf>
      <border outline="0">
        <left/>
      </border>
    </odxf>
    <ndxf>
      <border outline="0">
        <left style="thin">
          <color indexed="64"/>
        </left>
      </border>
    </ndxf>
  </rcc>
  <rfmt sheetId="2" sqref="F3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5" start="0" length="0">
    <dxf>
      <border outline="0">
        <left style="thin">
          <color indexed="64"/>
        </left>
      </border>
    </dxf>
  </rfmt>
  <rfmt sheetId="2" sqref="H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36" start="0" length="0">
    <dxf>
      <border outline="0">
        <bottom style="thin">
          <color indexed="64"/>
        </bottom>
      </border>
    </dxf>
  </rfmt>
  <rfmt sheetId="2" sqref="C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067" sId="2" xfDxf="1" dxf="1">
    <nc r="A29" t="inlineStr">
      <is>
        <t>CMA CGM FIGARO</t>
      </is>
    </nc>
    <ndxf>
      <border outline="0">
        <left style="thin">
          <color indexed="64"/>
        </left>
      </border>
    </ndxf>
  </rcc>
  <rcc rId="3068" sId="2">
    <nc r="B29" t="inlineStr">
      <is>
        <t>219E</t>
      </is>
    </nc>
  </rcc>
  <rcc rId="3069" sId="2" numFmtId="19">
    <nc r="C29">
      <v>42741</v>
    </nc>
  </rcc>
  <rcmt sheetId="2" cell="A29" guid="{00000000-0000-0000-0000-000000000000}" action="delete" author="Nguyen Hoan My"/>
  <rcc rId="3070" sId="2" numFmtId="19">
    <nc r="C33">
      <v>42748</v>
    </nc>
  </rcc>
  <rcc rId="3071" sId="2" xfDxf="1" dxf="1">
    <nc r="A33" t="inlineStr">
      <is>
        <t>CSCL AMERICA</t>
      </is>
    </nc>
    <ndxf>
      <border outline="0">
        <left style="thin">
          <color indexed="64"/>
        </left>
      </border>
    </ndxf>
  </rcc>
  <rcc rId="3072" sId="2">
    <nc r="B33" t="inlineStr">
      <is>
        <t>221E</t>
      </is>
    </nc>
  </rcc>
  <rcmt sheetId="2" cell="A33" guid="{00000000-0000-0000-0000-000000000000}" action="delete" author="Nguyen Hoan My"/>
  <rcc rId="3073" sId="2" xfDxf="1" dxf="1">
    <oc r="A26" t="inlineStr">
      <is>
        <t>TBA</t>
      </is>
    </oc>
    <nc r="A26" t="inlineStr">
      <is>
        <t>MAX CONTENDER</t>
      </is>
    </nc>
  </rcc>
  <rcc rId="3074" sId="2" numFmtId="4">
    <nc r="B26">
      <v>1702</v>
    </nc>
  </rcc>
  <rcc rId="3075" sId="2" xfDxf="1" dxf="1">
    <nc r="A30" t="inlineStr">
      <is>
        <t xml:space="preserve">MAERSK ATLANTIC </t>
      </is>
    </nc>
  </rcc>
  <rcc rId="3076" sId="2" numFmtId="4">
    <nc r="B30">
      <v>1702</v>
    </nc>
  </rcc>
  <rcc rId="3077" sId="2" numFmtId="19">
    <nc r="C30">
      <v>42743</v>
    </nc>
  </rcc>
  <rcc rId="3078" sId="2" xfDxf="1" dxf="1">
    <nc r="A34" t="inlineStr">
      <is>
        <t>FRISIA ILLER</t>
      </is>
    </nc>
  </rcc>
  <rcc rId="3079" sId="2" numFmtId="4">
    <nc r="B34">
      <v>1702</v>
    </nc>
  </rcc>
  <rcc rId="3080" sId="2" numFmtId="19">
    <nc r="C34">
      <v>42750</v>
    </nc>
  </rcc>
  <rcc rId="3081" sId="2" xfDxf="1" dxf="1">
    <nc r="A31" t="inlineStr">
      <is>
        <t>CAPE FORBY</t>
      </is>
    </nc>
    <ndxf>
      <border outline="0">
        <left style="thin">
          <color indexed="64"/>
        </left>
      </border>
    </ndxf>
  </rcc>
  <rcc rId="3082" sId="2" quotePrefix="1">
    <nc r="B31" t="inlineStr">
      <is>
        <t>16007N</t>
      </is>
    </nc>
  </rcc>
  <rcc rId="3083" sId="2" numFmtId="19">
    <nc r="C31">
      <v>42744</v>
    </nc>
  </rcc>
  <rcc rId="3084" sId="2" xfDxf="1" dxf="1">
    <nc r="A35" t="inlineStr">
      <is>
        <t>CAPE FAWLEY</t>
      </is>
    </nc>
    <ndxf>
      <font>
        <color rgb="FFFF0000"/>
        <family val="2"/>
      </font>
      <border outline="0">
        <left style="thin">
          <color indexed="64"/>
        </left>
      </border>
    </ndxf>
  </rcc>
  <rfmt sheetId="2" sqref="A35" start="0" length="2147483647">
    <dxf>
      <font>
        <color auto="1"/>
        <family val="2"/>
      </font>
    </dxf>
  </rfmt>
  <rcc rId="3085" sId="2" quotePrefix="1">
    <nc r="B35" t="inlineStr">
      <is>
        <t>17001N</t>
      </is>
    </nc>
  </rcc>
  <rcc rId="3086" sId="2" numFmtId="19">
    <nc r="C35">
      <v>42751</v>
    </nc>
  </rcc>
  <rfmt sheetId="2" sqref="A27" start="0" length="2147483647">
    <dxf>
      <font>
        <color auto="1"/>
        <family val="2"/>
      </font>
    </dxf>
  </rfmt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87" sId="2" numFmtId="19">
    <oc r="G29">
      <v>42737</v>
    </oc>
    <nc r="G29">
      <v>42751</v>
    </nc>
  </rcc>
  <rcc rId="3088" sId="2">
    <oc r="F33" t="inlineStr">
      <is>
        <t>SANTA URSULA</t>
      </is>
    </oc>
    <nc r="F33" t="inlineStr">
      <is>
        <t>TBA</t>
      </is>
    </nc>
  </rcc>
  <rcc rId="3089" sId="2">
    <oc r="F34" t="inlineStr">
      <is>
        <t>702E</t>
      </is>
    </oc>
    <nc r="F34"/>
  </rcc>
  <rcc rId="3090" sId="2" numFmtId="19">
    <oc r="G33">
      <v>42744</v>
    </oc>
    <nc r="G33">
      <v>42758</v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1" sId="2" xfDxf="1" dxf="1">
    <oc r="F29" t="inlineStr">
      <is>
        <t>CAP SAN SOUNIO</t>
      </is>
    </oc>
    <nc r="F29" t="inlineStr">
      <is>
        <t>CAP SAN TAINARO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92" sId="2">
    <oc r="F30" t="inlineStr">
      <is>
        <t>701E</t>
      </is>
    </oc>
    <nc r="F30" t="inlineStr">
      <is>
        <t>703E</t>
      </is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3" sId="15">
    <oc r="A27" t="inlineStr">
      <is>
        <t>CMA CGM NEVADA</t>
      </is>
    </oc>
    <nc r="A27" t="inlineStr">
      <is>
        <r>
          <t xml:space="preserve">CMA CGM NEVADA </t>
        </r>
        <r>
          <rPr>
            <sz val="10"/>
            <color rgb="FFFF0000"/>
            <rFont val="Arial"/>
            <family val="2"/>
          </rPr>
          <t>(stop)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97" sId="3" ref="A7:XFD7" action="deleteRow">
    <rfmt sheetId="3" xfDxf="1" sqref="A7:XFD7" start="0" length="0"/>
    <rcc rId="0" sId="3" dxf="1">
      <nc r="A7" t="inlineStr">
        <is>
          <r>
            <t xml:space="preserve">CMA CGM TAGE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205E</t>
        </is>
      </nc>
      <ndxf>
        <numFmt numFmtId="1" formatCode="0"/>
        <alignment horizontal="left" vertical="top"/>
      </ndxf>
    </rcc>
    <rcc rId="0" sId="3" dxf="1" numFmtId="19">
      <nc r="C7">
        <v>42693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MSC KATRINA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42702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3098" sId="3" ref="A7:XFD7" action="deleteRow">
    <rfmt sheetId="3" xfDxf="1" sqref="A7:XFD7" start="0" length="0"/>
    <rcc rId="0" sId="3" dxf="1">
      <nc r="A7" t="inlineStr">
        <is>
          <t>MAERSK ATLANTIC</t>
        </is>
      </nc>
      <ndxf>
        <border outline="0">
          <left style="thin">
            <color indexed="64"/>
          </left>
        </border>
      </ndxf>
    </rcc>
    <rcc rId="0" sId="3" dxf="1" numFmtId="4">
      <nc r="B7">
        <v>1626</v>
      </nc>
      <ndxf>
        <numFmt numFmtId="1" formatCode="0"/>
        <alignment horizontal="left" vertical="top"/>
      </ndxf>
    </rcc>
    <rcc rId="0" sId="3" dxf="1" numFmtId="19">
      <nc r="C7">
        <v>42694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647E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3099" sId="3" ref="A7:XFD7" action="deleteRow">
    <rfmt sheetId="3" xfDxf="1" sqref="A7:XFD7" start="0" length="0"/>
    <rcc rId="0" sId="3" dxf="1">
      <nc r="A7" t="inlineStr">
        <is>
          <r>
            <t xml:space="preserve">BARENTS STRAIT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3" dxf="1" quotePrefix="1">
      <nc r="B7" t="inlineStr">
        <is>
          <t>138TVN</t>
        </is>
      </nc>
      <ndxf>
        <numFmt numFmtId="1" formatCode="0"/>
        <alignment horizontal="left" vertical="top"/>
      </ndxf>
    </rcc>
    <rcc rId="0" sId="3" dxf="1" numFmtId="19">
      <nc r="C7">
        <v>42696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 numFmtId="19">
      <nc r="E7">
        <v>42700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3100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3101" sId="3" ref="A7:XFD7" action="deleteRow">
    <undo index="0" exp="ref" v="1" dr="O7" r="O31" sId="3"/>
    <undo index="0" exp="ref" v="1" dr="N7" r="N31" sId="3"/>
    <undo index="0" exp="ref" v="1" dr="M7" r="M31" sId="3"/>
    <undo index="0" exp="ref" v="1" dr="L7" r="L31" sId="3"/>
    <undo index="0" exp="ref" v="1" dr="K7" r="K31" sId="3"/>
    <undo index="0" exp="ref" v="1" dr="J7" r="J31" sId="3"/>
    <undo index="0" exp="ref" v="1" dr="I7" r="I31" sId="3"/>
    <undo index="0" exp="ref" v="1" dr="H7" r="H31" sId="3"/>
    <rfmt sheetId="3" xfDxf="1" sqref="A7:XFD7" start="0" length="0"/>
    <rcc rId="0" sId="3" dxf="1">
      <nc r="A7" t="inlineStr">
        <is>
          <r>
            <t xml:space="preserve">UASC UMM QASR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207E</t>
        </is>
      </nc>
      <ndxf>
        <numFmt numFmtId="1" formatCode="0"/>
        <alignment horizontal="left" vertical="top"/>
      </ndxf>
    </rcc>
    <rcc rId="0" sId="3" dxf="1" numFmtId="19">
      <nc r="C7">
        <v>42699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CMA CGM TIGRIS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42709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3102" sId="3" ref="A7:XFD7" action="deleteRow">
    <rfmt sheetId="3" xfDxf="1" sqref="A7:XFD7" start="0" length="0"/>
    <rcc rId="0" sId="3">
      <nc r="A7" t="inlineStr">
        <is>
          <t xml:space="preserve">FRISIA ILLER </t>
        </is>
      </nc>
    </rcc>
    <rcc rId="0" sId="3" dxf="1" numFmtId="4">
      <nc r="B7">
        <v>1620</v>
      </nc>
      <ndxf>
        <numFmt numFmtId="1" formatCode="0"/>
        <alignment horizontal="left" vertical="top"/>
      </ndxf>
    </rcc>
    <rcc rId="0" sId="3" dxf="1" numFmtId="19">
      <nc r="C7">
        <v>42701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141E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3103" sId="3" ref="A7:XFD7" action="deleteRow">
    <undo index="65535" exp="ref" v="1" dr="$C$7" r="O29" sId="3"/>
    <undo index="65535" exp="ref" v="1" dr="$C$7" r="N29" sId="3"/>
    <undo index="65535" exp="ref" v="1" dr="$C$7" r="M29" sId="3"/>
    <undo index="65535" exp="ref" v="1" dr="$C$7" r="L29" sId="3"/>
    <undo index="65535" exp="ref" v="1" dr="$C$7" r="K29" sId="3"/>
    <undo index="65535" exp="ref" v="1" dr="$C$7" r="J29" sId="3"/>
    <undo index="65535" exp="ref" v="1" dr="$C$7" r="I29" sId="3"/>
    <undo index="65535" exp="ref" v="1" dr="$C$7" r="H29" sId="3"/>
    <rfmt sheetId="3" xfDxf="1" sqref="A7:XFD7" start="0" length="0"/>
    <rcc rId="0" sId="3" dxf="1">
      <nc r="A7" t="inlineStr">
        <is>
          <t>CAPE FORBY</t>
        </is>
      </nc>
      <ndxf>
        <border outline="0">
          <left style="thin">
            <color indexed="64"/>
          </left>
        </border>
      </ndxf>
    </rcc>
    <rcc rId="0" sId="3" dxf="1" quotePrefix="1">
      <nc r="B7" t="inlineStr">
        <is>
          <t>16015N</t>
        </is>
      </nc>
      <ndxf>
        <numFmt numFmtId="1" formatCode="0"/>
        <alignment horizontal="left" vertical="top"/>
      </ndxf>
    </rcc>
    <rcc rId="0" sId="3" dxf="1" numFmtId="19">
      <nc r="C7">
        <v>42702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3104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3105" sId="3" ref="A27:XFD34" action="insertRow"/>
  <rfmt sheetId="3" sqref="A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7" start="0" length="0">
    <dxf>
      <font>
        <sz val="10"/>
        <color auto="1"/>
        <name val="Arial"/>
        <family val="2"/>
        <scheme val="none"/>
      </font>
    </dxf>
  </rfmt>
  <rfmt sheetId="3" sqref="C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27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7" start="0" length="0">
    <dxf>
      <border outline="0">
        <left style="thin">
          <color indexed="64"/>
        </left>
      </border>
    </dxf>
  </rfmt>
  <rfmt sheetId="3" sqref="F27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106" sId="3" odxf="1" dxf="1">
    <nc r="H27">
      <f>G27+20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07" sId="3" odxf="1" dxf="1">
    <nc r="I27">
      <f>G27+22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08" sId="3" odxf="1" dxf="1">
    <nc r="J27">
      <f>G27+29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09" sId="3" odxf="1" dxf="1">
    <nc r="K27">
      <f>G27+33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0" sId="3" odxf="1" dxf="1">
    <nc r="L27">
      <f>G27+37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1" sId="3" odxf="1" dxf="1">
    <nc r="M27">
      <f>G27+39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2" sId="3" odxf="1" dxf="1">
    <nc r="N27">
      <f>G27+41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3" sId="3" odxf="1" dxf="1">
    <nc r="O27">
      <f>G27+46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28" start="0" length="0">
    <dxf>
      <font>
        <sz val="10"/>
        <color auto="1"/>
        <name val="Arial"/>
        <family val="2"/>
        <scheme val="none"/>
      </font>
    </dxf>
  </rfmt>
  <rfmt sheetId="3" sqref="B28" start="0" length="0">
    <dxf>
      <font>
        <sz val="10"/>
        <color auto="1"/>
        <name val="Arial"/>
        <family val="2"/>
        <scheme val="none"/>
      </font>
    </dxf>
  </rfmt>
  <rfmt sheetId="3" sqref="C28" start="0" length="0">
    <dxf>
      <border outline="0">
        <left style="thin">
          <color indexed="64"/>
        </left>
      </border>
    </dxf>
  </rfmt>
  <rfmt sheetId="3" sqref="D28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8" start="0" length="0">
    <dxf>
      <border outline="0">
        <left style="thin">
          <color indexed="64"/>
        </left>
      </border>
    </dxf>
  </rfmt>
  <rfmt sheetId="3" sqref="F28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9" start="0" length="0">
    <dxf>
      <font>
        <sz val="10"/>
        <color auto="1"/>
        <name val="Arial"/>
        <family val="2"/>
        <scheme val="none"/>
      </font>
    </dxf>
  </rfmt>
  <rfmt sheetId="3" sqref="C29" start="0" length="0">
    <dxf>
      <border outline="0">
        <left style="thin">
          <color indexed="64"/>
        </left>
      </border>
    </dxf>
  </rfmt>
  <rfmt sheetId="3" sqref="D29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9" start="0" length="0">
    <dxf>
      <border outline="0">
        <left style="thin">
          <color indexed="64"/>
        </left>
      </border>
    </dxf>
  </rfmt>
  <rfmt sheetId="3" sqref="F29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30" start="0" length="0">
    <dxf>
      <border outline="0">
        <bottom style="thin">
          <color indexed="64"/>
        </bottom>
      </border>
    </dxf>
  </rfmt>
  <rfmt sheetId="3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30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A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31" start="0" length="0">
    <dxf>
      <font>
        <sz val="10"/>
        <color auto="1"/>
        <name val="Arial"/>
        <family val="2"/>
        <scheme val="none"/>
      </font>
    </dxf>
  </rfmt>
  <rfmt sheetId="3" sqref="C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31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1" start="0" length="0">
    <dxf>
      <border outline="0">
        <left style="thin">
          <color indexed="64"/>
        </left>
      </border>
    </dxf>
  </rfmt>
  <rfmt sheetId="3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114" sId="3" odxf="1" dxf="1">
    <nc r="H31">
      <f>G31+20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5" sId="3" odxf="1" dxf="1">
    <nc r="I31">
      <f>G31+22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6" sId="3" odxf="1" dxf="1">
    <nc r="J31">
      <f>G31+29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7" sId="3" odxf="1" dxf="1">
    <nc r="K31">
      <f>G31+33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8" sId="3" odxf="1" dxf="1">
    <nc r="L31">
      <f>G31+37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9" sId="3" odxf="1" dxf="1">
    <nc r="M31">
      <f>G31+39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20" sId="3" odxf="1" dxf="1">
    <nc r="N31">
      <f>G31+41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21" sId="3" odxf="1" dxf="1">
    <nc r="O31">
      <f>G31+46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32" start="0" length="0">
    <dxf>
      <font>
        <sz val="10"/>
        <color auto="1"/>
        <name val="Arial"/>
        <family val="2"/>
        <scheme val="none"/>
      </font>
    </dxf>
  </rfmt>
  <rfmt sheetId="3" sqref="B32" start="0" length="0">
    <dxf>
      <font>
        <sz val="10"/>
        <color auto="1"/>
        <name val="Arial"/>
        <family val="2"/>
        <scheme val="none"/>
      </font>
    </dxf>
  </rfmt>
  <rfmt sheetId="3" sqref="C32" start="0" length="0">
    <dxf>
      <border outline="0">
        <left style="thin">
          <color indexed="64"/>
        </left>
      </border>
    </dxf>
  </rfmt>
  <rfmt sheetId="3" sqref="D32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2" start="0" length="0">
    <dxf>
      <border outline="0">
        <left style="thin">
          <color indexed="64"/>
        </left>
      </border>
    </dxf>
  </rfmt>
  <rfmt sheetId="3" sqref="F32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3" start="0" length="0">
    <dxf>
      <font>
        <color rgb="FFFF0000"/>
        <family val="2"/>
      </font>
      <border outline="0">
        <left style="thin">
          <color indexed="64"/>
        </left>
      </border>
    </dxf>
  </rfmt>
  <rfmt sheetId="3" sqref="B33" start="0" length="0">
    <dxf>
      <font>
        <sz val="10"/>
        <color auto="1"/>
        <name val="Arial"/>
        <family val="2"/>
        <scheme val="none"/>
      </font>
    </dxf>
  </rfmt>
  <rfmt sheetId="3" sqref="C33" start="0" length="0">
    <dxf>
      <border outline="0">
        <left style="thin">
          <color indexed="64"/>
        </left>
      </border>
    </dxf>
  </rfmt>
  <rfmt sheetId="3" sqref="D33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3" start="0" length="0">
    <dxf>
      <border outline="0">
        <left style="thin">
          <color indexed="64"/>
        </left>
      </border>
    </dxf>
  </rfmt>
  <rfmt sheetId="3" sqref="F33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34" start="0" length="0">
    <dxf>
      <border outline="0">
        <bottom style="thin">
          <color indexed="64"/>
        </bottom>
      </border>
    </dxf>
  </rfmt>
  <rfmt sheetId="3" sqref="C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34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122" sId="3">
    <oc r="D15">
      <f>C15</f>
    </oc>
    <nc r="D15">
      <f>C15</f>
    </nc>
  </rcc>
  <rcc rId="3123" sId="3">
    <oc r="E15">
      <f>+C15+2</f>
    </oc>
    <nc r="E15">
      <f>+C15+2</f>
    </nc>
  </rcc>
  <rcc rId="3124" sId="3">
    <oc r="D16">
      <f>C16</f>
    </oc>
    <nc r="D16">
      <f>C16</f>
    </nc>
  </rcc>
  <rcc rId="3125" sId="3">
    <oc r="E16">
      <f>C16+3</f>
    </oc>
    <nc r="E16">
      <f>C16+3</f>
    </nc>
  </rcc>
  <rcc rId="3126" sId="3">
    <oc r="D17">
      <f>C17</f>
    </oc>
    <nc r="D17">
      <f>C17</f>
    </nc>
  </rcc>
  <rcc rId="3127" sId="3">
    <oc r="E17">
      <f>+C17+3</f>
    </oc>
    <nc r="E17">
      <f>+C17+3</f>
    </nc>
  </rcc>
  <rcc rId="3128" sId="3">
    <oc r="D19">
      <f>C19</f>
    </oc>
    <nc r="D19">
      <f>C19</f>
    </nc>
  </rcc>
  <rcc rId="3129" sId="3">
    <oc r="E19">
      <f>+C19+2</f>
    </oc>
    <nc r="E19">
      <f>+C19+2</f>
    </nc>
  </rcc>
  <rcc rId="3130" sId="3">
    <oc r="D20">
      <f>C20</f>
    </oc>
    <nc r="D20">
      <f>C20</f>
    </nc>
  </rcc>
  <rcc rId="3131" sId="3">
    <oc r="E20">
      <f>C20+3</f>
    </oc>
    <nc r="E20">
      <f>C20+3</f>
    </nc>
  </rcc>
  <rcc rId="3132" sId="3">
    <oc r="D21">
      <f>C21</f>
    </oc>
    <nc r="D21">
      <f>C21</f>
    </nc>
  </rcc>
  <rcc rId="3133" sId="3">
    <oc r="E21">
      <f>+C21+3</f>
    </oc>
    <nc r="E21">
      <f>+C21+3</f>
    </nc>
  </rcc>
  <rcc rId="3134" sId="3">
    <oc r="D23">
      <f>C23</f>
    </oc>
    <nc r="D23">
      <f>C23</f>
    </nc>
  </rcc>
  <rcc rId="3135" sId="3">
    <oc r="E23">
      <f>+C23+2</f>
    </oc>
    <nc r="E23">
      <f>+C23+2</f>
    </nc>
  </rcc>
  <rcc rId="3136" sId="3">
    <oc r="A24" t="inlineStr">
      <is>
        <t>TBA</t>
      </is>
    </oc>
    <nc r="A24" t="inlineStr">
      <is>
        <t>MAX CONTENDER</t>
      </is>
    </nc>
  </rcc>
  <rcc rId="3137" sId="3" numFmtId="4">
    <nc r="B24">
      <v>1702</v>
    </nc>
  </rcc>
  <rcc rId="3138" sId="3">
    <oc r="D24">
      <f>C24</f>
    </oc>
    <nc r="D24">
      <f>C24</f>
    </nc>
  </rcc>
  <rcc rId="3139" sId="3">
    <oc r="E24">
      <f>C24+3</f>
    </oc>
    <nc r="E24">
      <f>C24+3</f>
    </nc>
  </rcc>
  <rfmt sheetId="3" sqref="A25" start="0" length="0">
    <dxf>
      <font>
        <sz val="10"/>
        <color auto="1"/>
        <name val="Arial"/>
        <family val="2"/>
        <scheme val="none"/>
      </font>
    </dxf>
  </rfmt>
  <rcc rId="3140" sId="3">
    <oc r="D25">
      <f>C25</f>
    </oc>
    <nc r="D25">
      <f>C25</f>
    </nc>
  </rcc>
  <rcc rId="3141" sId="3">
    <oc r="E25">
      <f>+C25+3</f>
    </oc>
    <nc r="E25">
      <f>+C25+3</f>
    </nc>
  </rcc>
  <rcc rId="3142" sId="3">
    <nc r="A27" t="inlineStr">
      <is>
        <t>CMA CGM FIGARO</t>
      </is>
    </nc>
  </rcc>
  <rcc rId="3143" sId="3">
    <nc r="B27" t="inlineStr">
      <is>
        <t>219E</t>
      </is>
    </nc>
  </rcc>
  <rcc rId="3144" sId="3" numFmtId="19">
    <nc r="C27">
      <v>42741</v>
    </nc>
  </rcc>
  <rcc rId="3145" sId="3">
    <nc r="D27">
      <f>C27</f>
    </nc>
  </rcc>
  <rcc rId="3146" sId="3">
    <nc r="E27">
      <f>+C27+2</f>
    </nc>
  </rcc>
  <rcc rId="3147" sId="3">
    <nc r="A28" t="inlineStr">
      <is>
        <t xml:space="preserve">MAERSK ATLANTIC </t>
      </is>
    </nc>
  </rcc>
  <rcc rId="3148" sId="3" numFmtId="4">
    <nc r="B28">
      <v>1702</v>
    </nc>
  </rcc>
  <rcc rId="3149" sId="3" numFmtId="19">
    <nc r="C28">
      <v>42743</v>
    </nc>
  </rcc>
  <rcc rId="3150" sId="3">
    <nc r="D28">
      <f>C28</f>
    </nc>
  </rcc>
  <rcc rId="3151" sId="3">
    <nc r="E28">
      <f>C28+3</f>
    </nc>
  </rcc>
  <rcc rId="3152" sId="3">
    <nc r="A29" t="inlineStr">
      <is>
        <t>CAPE FORBY</t>
      </is>
    </nc>
  </rcc>
  <rcc rId="3153" sId="3" quotePrefix="1">
    <nc r="B29" t="inlineStr">
      <is>
        <t>16007N</t>
      </is>
    </nc>
  </rcc>
  <rcc rId="3154" sId="3" numFmtId="19">
    <nc r="C29">
      <v>42744</v>
    </nc>
  </rcc>
  <rcc rId="3155" sId="3">
    <nc r="D29">
      <f>C29</f>
    </nc>
  </rcc>
  <rcc rId="3156" sId="3">
    <nc r="E29">
      <f>+C29+3</f>
    </nc>
  </rcc>
  <rcc rId="3157" sId="3">
    <nc r="A31" t="inlineStr">
      <is>
        <t>CSCL AMERICA</t>
      </is>
    </nc>
  </rcc>
  <rcc rId="3158" sId="3">
    <nc r="B31" t="inlineStr">
      <is>
        <t>221E</t>
      </is>
    </nc>
  </rcc>
  <rcc rId="3159" sId="3" numFmtId="19">
    <nc r="C31">
      <v>42748</v>
    </nc>
  </rcc>
  <rcc rId="3160" sId="3">
    <nc r="D31">
      <f>C31</f>
    </nc>
  </rcc>
  <rcc rId="3161" sId="3">
    <nc r="E31">
      <f>+C31+2</f>
    </nc>
  </rcc>
  <rcc rId="3162" sId="3">
    <nc r="A32" t="inlineStr">
      <is>
        <t>FRISIA ILLER</t>
      </is>
    </nc>
  </rcc>
  <rcc rId="3163" sId="3" numFmtId="4">
    <nc r="B32">
      <v>1702</v>
    </nc>
  </rcc>
  <rcc rId="3164" sId="3" numFmtId="19">
    <nc r="C32">
      <v>42750</v>
    </nc>
  </rcc>
  <rcc rId="3165" sId="3">
    <nc r="D32">
      <f>C32</f>
    </nc>
  </rcc>
  <rcc rId="3166" sId="3">
    <nc r="E32">
      <f>C32+3</f>
    </nc>
  </rcc>
  <rcc rId="3167" sId="3" odxf="1" dxf="1">
    <nc r="A33" t="inlineStr">
      <is>
        <t>CAPE FAWLEY</t>
      </is>
    </nc>
    <ndxf>
      <font>
        <sz val="10"/>
        <color auto="1"/>
        <name val="Arial"/>
        <family val="2"/>
        <scheme val="none"/>
      </font>
    </ndxf>
  </rcc>
  <rcc rId="3168" sId="3" quotePrefix="1">
    <nc r="B33" t="inlineStr">
      <is>
        <t>17001N</t>
      </is>
    </nc>
  </rcc>
  <rcc rId="3169" sId="3" numFmtId="19">
    <nc r="C33">
      <v>42751</v>
    </nc>
  </rcc>
  <rcc rId="3170" sId="3">
    <nc r="D33">
      <f>C33</f>
    </nc>
  </rcc>
  <rcc rId="3171" sId="3">
    <nc r="E33">
      <f>+C33+3</f>
    </nc>
  </rcc>
  <rcmt sheetId="3" cell="A15" guid="{00000000-0000-0000-0000-000000000000}" action="delete" author="Nguyen Hoan My"/>
  <rcmt sheetId="3" cell="A19" guid="{00000000-0000-0000-0000-000000000000}" action="delete" author="Nguyen Hoan My"/>
  <rcmt sheetId="3" cell="A23" guid="{00000000-0000-0000-0000-000000000000}" action="delete" author="Nguyen Hoan My"/>
  <rcmt sheetId="3" cell="A27" guid="{00000000-0000-0000-0000-000000000000}" action="delete" author="Nguyen Hoan My"/>
  <rcmt sheetId="3" cell="A31" guid="{00000000-0000-0000-0000-000000000000}" action="delete" author="Nguyen Hoan My"/>
  <rcc rId="3172" sId="3" xfDxf="1" dxf="1">
    <oc r="F19" t="inlineStr">
      <is>
        <t>HYUNDAI EARTH</t>
      </is>
    </oc>
    <nc r="F19" t="inlineStr">
      <is>
        <t>HYUNDAI SPLENDOR</t>
      </is>
    </nc>
    <ndxf>
      <font>
        <color theme="1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F19" start="0" length="2147483647">
    <dxf>
      <font>
        <color rgb="FFFF0000"/>
        <family val="2"/>
      </font>
    </dxf>
  </rfmt>
  <rcc rId="3173" sId="3" xfDxf="1" dxf="1">
    <nc r="F27" t="inlineStr">
      <is>
        <t>MSC REGULUS</t>
      </is>
    </nc>
    <ndxf>
      <font>
        <color theme="1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74" sId="3">
    <nc r="F28" t="inlineStr">
      <is>
        <t>702E</t>
      </is>
    </nc>
  </rcc>
  <rcc rId="3175" sId="3" xfDxf="1" dxf="1">
    <nc r="F31" t="inlineStr">
      <is>
        <t>MSC BERYL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76" sId="3">
    <nc r="F32" t="inlineStr">
      <is>
        <t>703E</t>
      </is>
    </nc>
  </rcc>
  <rcc rId="3177" sId="3" numFmtId="19">
    <nc r="G31">
      <v>42758</v>
    </nc>
  </rcc>
  <rcc rId="3178" sId="3" numFmtId="19">
    <nc r="G27">
      <v>42751</v>
    </nc>
  </rcc>
  <rcc rId="3179" sId="3">
    <oc r="H35">
      <f>#REF!-#REF!</f>
    </oc>
    <nc r="H35">
      <f>H31-$C$33</f>
    </nc>
  </rcc>
  <rcc rId="3180" sId="3">
    <oc r="I35">
      <f>#REF!-#REF!</f>
    </oc>
    <nc r="I35">
      <f>I31-$C$33</f>
    </nc>
  </rcc>
  <rcc rId="3181" sId="3">
    <oc r="J35">
      <f>#REF!-#REF!</f>
    </oc>
    <nc r="J35">
      <f>J31-$C$33</f>
    </nc>
  </rcc>
  <rcc rId="3182" sId="3">
    <oc r="K35">
      <f>#REF!-#REF!</f>
    </oc>
    <nc r="K35">
      <f>K31-$C$33</f>
    </nc>
  </rcc>
  <rcc rId="3183" sId="3">
    <oc r="L35">
      <f>#REF!-#REF!</f>
    </oc>
    <nc r="L35">
      <f>L31-$C$33</f>
    </nc>
  </rcc>
  <rcc rId="3184" sId="3">
    <oc r="M35">
      <f>#REF!-#REF!</f>
    </oc>
    <nc r="M35">
      <f>M31-$C$33</f>
    </nc>
  </rcc>
  <rcc rId="3185" sId="3">
    <oc r="N35">
      <f>#REF!-#REF!</f>
    </oc>
    <nc r="N35">
      <f>N31-$C$33</f>
    </nc>
  </rcc>
  <rcc rId="3186" sId="3">
    <oc r="O35">
      <f>#REF!-#REF!</f>
    </oc>
    <nc r="O35">
      <f>O31-$C$33</f>
    </nc>
  </rcc>
  <rcmt sheetId="3" cell="A15" guid="{CCA2FD4F-D0EE-4B36-BBA8-36216D7C7438}" author="Nguyen Hoan My" newLength="19"/>
  <rcmt sheetId="3" cell="A19" guid="{E640948A-A5D6-4D0D-B5F5-3D4AA25C59C8}" author="Nguyen Hoan My" newLength="19"/>
  <rcmt sheetId="3" cell="A23" guid="{334F267D-7269-4020-9A4A-A30A3DB86C30}" author="Nguyen Hoan My" newLength="19"/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87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dxf>
    </rfmt>
    <rfmt sheetId="4" sqref="B10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dxf>
    </rfmt>
    <rfmt sheetId="4" sqref="C10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D10" start="0" length="0">
      <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CAUTIN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42709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3188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648E</t>
        </is>
      </nc>
      <n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3189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190" sId="4" ref="A22:XFD27" action="insertRow"/>
  <rfmt sheetId="4" sqref="A22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2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2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3191" sId="4" odxf="1" dxf="1">
    <nc r="D22">
      <f>C22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192" sId="4" odxf="1" dxf="1">
    <nc r="E22">
      <f>C22+6</f>
    </nc>
    <odxf>
      <border outline="0">
        <left/>
      </border>
    </odxf>
    <ndxf>
      <border outline="0">
        <left style="thin">
          <color indexed="64"/>
        </left>
      </border>
    </ndxf>
  </rcc>
  <rfmt sheetId="4" sqref="F22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2" start="0" length="0">
    <dxf>
      <border outline="0">
        <right style="thin">
          <color indexed="64"/>
        </right>
        <top style="thin">
          <color indexed="64"/>
        </top>
      </border>
    </dxf>
  </rfmt>
  <rcc rId="3193" sId="4" odxf="1" dxf="1">
    <nc r="H22">
      <f>G22+15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94" sId="4" odxf="1" dxf="1">
    <nc r="I22">
      <f>H22+11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3" start="0" length="0">
    <dxf>
      <border outline="0">
        <left style="thin">
          <color indexed="64"/>
        </left>
      </border>
    </dxf>
  </rfmt>
  <rfmt sheetId="4" sqref="C23" start="0" length="0">
    <dxf>
      <border outline="0">
        <left style="thin">
          <color indexed="64"/>
        </left>
      </border>
    </dxf>
  </rfmt>
  <rfmt sheetId="4" sqref="D23" start="0" length="0">
    <dxf>
      <border outline="0">
        <left style="thin">
          <color indexed="64"/>
        </left>
      </border>
    </dxf>
  </rfmt>
  <rfmt sheetId="4" sqref="E23" start="0" length="0">
    <dxf>
      <border outline="0">
        <left style="thin">
          <color indexed="64"/>
        </left>
      </border>
    </dxf>
  </rfmt>
  <rfmt sheetId="4" sqref="F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3" start="0" length="0">
    <dxf>
      <border outline="0">
        <right style="thin">
          <color indexed="64"/>
        </right>
      </border>
    </dxf>
  </rfmt>
  <rfmt sheetId="4" sqref="H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4" start="0" length="0">
    <dxf>
      <border outline="0">
        <bottom style="thin">
          <color indexed="64"/>
        </bottom>
      </border>
    </dxf>
  </rfmt>
  <rfmt sheetId="4" sqref="C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4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A25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5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5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3195" sId="4" odxf="1" dxf="1">
    <nc r="D25">
      <f>C25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196" sId="4" odxf="1" dxf="1">
    <nc r="E25">
      <f>C25+6</f>
    </nc>
    <odxf>
      <border outline="0">
        <left/>
      </border>
    </odxf>
    <ndxf>
      <border outline="0">
        <left style="thin">
          <color indexed="64"/>
        </left>
      </border>
    </ndxf>
  </rcc>
  <rfmt sheetId="4" sqref="F25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5" start="0" length="0">
    <dxf>
      <border outline="0">
        <right style="thin">
          <color indexed="64"/>
        </right>
        <top style="thin">
          <color indexed="64"/>
        </top>
      </border>
    </dxf>
  </rfmt>
  <rcc rId="3197" sId="4" odxf="1" dxf="1">
    <nc r="H25">
      <f>G25+15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98" sId="4" odxf="1" dxf="1">
    <nc r="I25">
      <f>H25+11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6" start="0" length="0">
    <dxf>
      <border outline="0">
        <left style="thin">
          <color indexed="64"/>
        </left>
      </border>
    </dxf>
  </rfmt>
  <rfmt sheetId="4" sqref="C26" start="0" length="0">
    <dxf>
      <border outline="0">
        <left style="thin">
          <color indexed="64"/>
        </left>
      </border>
    </dxf>
  </rfmt>
  <rfmt sheetId="4" sqref="D26" start="0" length="0">
    <dxf>
      <border outline="0">
        <left style="thin">
          <color indexed="64"/>
        </left>
      </border>
    </dxf>
  </rfmt>
  <rfmt sheetId="4" sqref="E26" start="0" length="0">
    <dxf>
      <border outline="0">
        <left style="thin">
          <color indexed="64"/>
        </left>
      </border>
    </dxf>
  </rfmt>
  <rfmt sheetId="4" sqref="F26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6" start="0" length="0">
    <dxf>
      <border outline="0">
        <right style="thin">
          <color indexed="64"/>
        </right>
      </border>
    </dxf>
  </rfmt>
  <rfmt sheetId="4" sqref="H26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6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7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7" start="0" length="0">
    <dxf>
      <border outline="0">
        <bottom style="thin">
          <color indexed="64"/>
        </bottom>
      </border>
    </dxf>
  </rfmt>
  <rfmt sheetId="4" sqref="C27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7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7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7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199" sId="4" xfDxf="1" dxf="1">
    <nc r="A22" t="inlineStr">
      <is>
        <t>STARSHIP URSA</t>
      </is>
    </nc>
    <ndxf>
      <border outline="0">
        <left style="thin">
          <color indexed="64"/>
        </left>
      </border>
    </ndxf>
  </rcc>
  <rcc rId="3200" sId="4">
    <nc r="B22" t="inlineStr">
      <is>
        <t>0066N</t>
      </is>
    </nc>
  </rcc>
  <rcc rId="3201" sId="4" numFmtId="19">
    <nc r="C22">
      <v>42736</v>
    </nc>
  </rcc>
  <rcc rId="3202" sId="4" xfDxf="1" dxf="1">
    <nc r="A25" t="inlineStr">
      <is>
        <t>SKY CHALLENGE</t>
      </is>
    </nc>
    <ndxf>
      <border outline="0">
        <left style="thin">
          <color indexed="64"/>
        </left>
      </border>
    </ndxf>
  </rcc>
  <rcc rId="3203" sId="4" xfDxf="1" dxf="1">
    <nc r="B25" t="inlineStr">
      <is>
        <t>1618N</t>
      </is>
    </nc>
    <ndxf>
      <numFmt numFmtId="1" formatCode="0"/>
      <alignment horizontal="left"/>
    </ndxf>
  </rcc>
  <rcc rId="3204" sId="4" numFmtId="19">
    <nc r="C25">
      <v>42743</v>
    </nc>
  </rcc>
  <rcc rId="3205" sId="4" xfDxf="1" dxf="1" quotePrefix="1">
    <nc r="F22" t="inlineStr">
      <is>
        <t>CMA CGM OHIO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06" sId="4" quotePrefix="1">
    <nc r="F23" t="inlineStr">
      <is>
        <t>143E</t>
      </is>
    </nc>
  </rcc>
  <rcc rId="3207" sId="4" numFmtId="19">
    <nc r="G22">
      <v>42744</v>
    </nc>
  </rcc>
  <rcc rId="3208" sId="4" xfDxf="1" dxf="1" quotePrefix="1">
    <nc r="F25" t="inlineStr">
      <is>
        <t>COCHRANE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09" sId="4" quotePrefix="1">
    <nc r="F26" t="inlineStr">
      <is>
        <t>702E</t>
      </is>
    </nc>
  </rcc>
  <rcc rId="3210" sId="4" numFmtId="19">
    <nc r="G25">
      <v>42385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0" sId="17">
    <oc r="B35" t="inlineStr">
      <is>
        <t>15:00 -  MON</t>
      </is>
    </oc>
    <nc r="B35" t="inlineStr">
      <is>
        <t>20:00 -  MON</t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11" sId="5" ref="A13:XFD13" action="deleteRow">
    <undo index="0" exp="ref" v="1" dr="K13" r="K31" sId="5"/>
    <undo index="0" exp="ref" v="1" dr="J13" r="J31" sId="5"/>
    <undo index="0" exp="ref" v="1" dr="I13" r="I31" sId="5"/>
    <undo index="65535" exp="area" ref3D="1" dr="$L$1:$L$1048576" dn="Z_325F925D_CA26_4F0E_9464_7B3A492AE3D2_.wvu.Cols" sId="5"/>
    <undo index="65535" exp="area" ref3D="1" dr="$L$1:$L$1048576" dn="Z_01E48596_868D_4F4C_8789_B7104C15AC46_.wvu.Cols" sId="5"/>
    <undo index="65535" exp="area" ref3D="1" dr="$L$1:$L$1048576" dn="Z_0FA02CAC_CA37_4BD3_A8C7_E005D5D6EE16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r>
            <t xml:space="preserve">BARENTS STRAIT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138TVN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42696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E13">
        <v>42700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CMA CGM TANYA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42704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3212" sId="5" ref="A13:XFD13" action="deleteRow">
    <undo index="65535" exp="ref" v="1" dr="$C$13" r="K30" sId="5"/>
    <undo index="65535" exp="ref" v="1" dr="$C$13" r="J30" sId="5"/>
    <undo index="65535" exp="ref" v="1" dr="$C$13" r="I30" sId="5"/>
    <undo index="65535" exp="area" ref3D="1" dr="$L$1:$L$1048576" dn="Z_325F925D_CA26_4F0E_9464_7B3A492AE3D2_.wvu.Cols" sId="5"/>
    <undo index="65535" exp="area" ref3D="1" dr="$L$1:$L$1048576" dn="Z_01E48596_868D_4F4C_8789_B7104C15AC46_.wvu.Cols" sId="5"/>
    <undo index="65535" exp="area" ref3D="1" dr="$L$1:$L$1048576" dn="Z_0FA02CAC_CA37_4BD3_A8C7_E005D5D6EE16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r>
            <t xml:space="preserve">UASC UMM QASR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207E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42699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161E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3213" sId="5" ref="A13:XFD13" action="deleteRow">
    <undo index="65535" exp="area" ref3D="1" dr="$L$1:$L$1048576" dn="Z_325F925D_CA26_4F0E_9464_7B3A492AE3D2_.wvu.Cols" sId="5"/>
    <undo index="65535" exp="area" ref3D="1" dr="$L$1:$L$1048576" dn="Z_01E48596_868D_4F4C_8789_B7104C15AC46_.wvu.Cols" sId="5"/>
    <undo index="65535" exp="area" ref3D="1" dr="$L$1:$L$1048576" dn="Z_0FA02CAC_CA37_4BD3_A8C7_E005D5D6EE16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3214" sId="5" ref="A13:XFD13" action="deleteRow">
    <undo index="65535" exp="area" ref3D="1" dr="$L$1:$L$1048576" dn="Z_325F925D_CA26_4F0E_9464_7B3A492AE3D2_.wvu.Cols" sId="5"/>
    <undo index="65535" exp="area" ref3D="1" dr="$L$1:$L$1048576" dn="Z_01E48596_868D_4F4C_8789_B7104C15AC46_.wvu.Cols" sId="5"/>
    <undo index="65535" exp="area" ref3D="1" dr="$L$1:$L$1048576" dn="Z_0FA02CAC_CA37_4BD3_A8C7_E005D5D6EE16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CAPE FORBY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16015N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42702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LLOYD DON GIOVANNI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42711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3215" sId="5" ref="A13:XFD13" action="deleteRow">
    <undo index="65535" exp="area" ref3D="1" dr="$L$1:$L$1048576" dn="Z_325F925D_CA26_4F0E_9464_7B3A492AE3D2_.wvu.Cols" sId="5"/>
    <undo index="65535" exp="area" ref3D="1" dr="$L$1:$L$1048576" dn="Z_01E48596_868D_4F4C_8789_B7104C15AC46_.wvu.Cols" sId="5"/>
    <undo index="65535" exp="area" ref3D="1" dr="$L$1:$L$1048576" dn="Z_0FA02CAC_CA37_4BD3_A8C7_E005D5D6EE16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r>
            <t xml:space="preserve">CMA CGM TITUS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209E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42706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163E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3216" sId="5" ref="A13:XFD13" action="deleteRow">
    <undo index="65535" exp="area" ref3D="1" dr="$L$1:$L$1048576" dn="Z_325F925D_CA26_4F0E_9464_7B3A492AE3D2_.wvu.Cols" sId="5"/>
    <undo index="65535" exp="area" ref3D="1" dr="$L$1:$L$1048576" dn="Z_01E48596_868D_4F4C_8789_B7104C15AC46_.wvu.Cols" sId="5"/>
    <undo index="65535" exp="area" ref3D="1" dr="$L$1:$L$1048576" dn="Z_0FA02CAC_CA37_4BD3_A8C7_E005D5D6EE16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3217" sId="5" ref="A25:XFD30" action="insertRow">
    <undo index="65535" exp="area" ref3D="1" dr="$L$1:$L$1048576" dn="Z_325F925D_CA26_4F0E_9464_7B3A492AE3D2_.wvu.Cols" sId="5"/>
    <undo index="65535" exp="area" ref3D="1" dr="$L$1:$L$1048576" dn="Z_01E48596_868D_4F4C_8789_B7104C15AC46_.wvu.Cols" sId="5"/>
    <undo index="65535" exp="area" ref3D="1" dr="$L$1:$L$1048576" dn="Z_0FA02CAC_CA37_4BD3_A8C7_E005D5D6EE16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</rrc>
  <rfmt sheetId="5" sqref="A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5" start="0" length="0">
    <dxf>
      <font>
        <sz val="10"/>
        <color auto="1"/>
        <name val="Arial"/>
        <family val="2"/>
        <scheme val="none"/>
      </font>
    </dxf>
  </rfmt>
  <rfmt sheetId="5" sqref="C25" start="0" length="0">
    <dxf>
      <border outline="0">
        <left style="thin">
          <color indexed="64"/>
        </left>
      </border>
    </dxf>
  </rfmt>
  <rcc rId="3218" sId="5" odxf="1" dxf="1">
    <nc r="D25">
      <f>C25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19" sId="5" odxf="1" dxf="1">
    <nc r="E25">
      <f>+C25+3</f>
    </nc>
    <odxf>
      <border outline="0">
        <left/>
      </border>
    </odxf>
    <ndxf>
      <border outline="0">
        <left style="thin">
          <color indexed="64"/>
        </left>
      </border>
    </ndxf>
  </rcc>
  <rfmt sheetId="5" sqref="F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220" sId="5" odxf="1" dxf="1">
    <nc r="H25">
      <f>G25+31</f>
    </nc>
    <odxf>
      <border outline="0">
        <top/>
      </border>
    </odxf>
    <ndxf>
      <border outline="0">
        <top style="thin">
          <color indexed="64"/>
        </top>
      </border>
    </ndxf>
  </rcc>
  <rcc rId="3221" sId="5" odxf="1" dxf="1">
    <nc r="I25">
      <f>G25+32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22" sId="5" odxf="1" dxf="1">
    <nc r="J25">
      <f>G25+33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23" sId="5" odxf="1" dxf="1">
    <nc r="K25">
      <f>G25+36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6" start="0" length="0">
    <dxf>
      <font>
        <sz val="10"/>
        <color auto="1"/>
        <name val="Arial"/>
        <family val="2"/>
        <scheme val="none"/>
      </font>
    </dxf>
  </rfmt>
  <rfmt sheetId="5" sqref="C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3224" sId="5" odxf="1" dxf="1">
    <nc r="D26">
      <f>C26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25" sId="5" odxf="1" dxf="1">
    <nc r="E26">
      <f>+C26+2</f>
    </nc>
    <odxf>
      <border outline="0">
        <left/>
      </border>
    </odxf>
    <ndxf>
      <border outline="0">
        <left style="thin">
          <color indexed="64"/>
        </left>
      </border>
    </ndxf>
  </rcc>
  <rfmt sheetId="5" sqref="F26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27" start="0" length="0">
    <dxf>
      <border outline="0">
        <bottom style="thin">
          <color indexed="64"/>
        </bottom>
      </border>
    </dxf>
  </rfmt>
  <rfmt sheetId="5" sqref="B27" start="0" length="0">
    <dxf>
      <border outline="0">
        <bottom style="thin">
          <color indexed="64"/>
        </bottom>
      </border>
    </dxf>
  </rfmt>
  <rfmt sheetId="5" sqref="C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27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A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8" start="0" length="0">
    <dxf>
      <font>
        <sz val="10"/>
        <color auto="1"/>
        <name val="Arial"/>
        <family val="2"/>
        <scheme val="none"/>
      </font>
    </dxf>
  </rfmt>
  <rfmt sheetId="5" sqref="C28" start="0" length="0">
    <dxf>
      <border outline="0">
        <left style="thin">
          <color indexed="64"/>
        </left>
      </border>
    </dxf>
  </rfmt>
  <rcc rId="3226" sId="5" odxf="1" dxf="1">
    <nc r="D28">
      <f>C28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27" sId="5" odxf="1" dxf="1">
    <nc r="E28">
      <f>+C28+3</f>
    </nc>
    <odxf>
      <border outline="0">
        <left/>
      </border>
    </odxf>
    <ndxf>
      <border outline="0">
        <left style="thin">
          <color indexed="64"/>
        </left>
      </border>
    </ndxf>
  </rcc>
  <rfmt sheetId="5" sqref="F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228" sId="5" odxf="1" dxf="1">
    <nc r="H28">
      <f>G28+31</f>
    </nc>
    <odxf>
      <border outline="0">
        <top/>
      </border>
    </odxf>
    <ndxf>
      <border outline="0">
        <top style="thin">
          <color indexed="64"/>
        </top>
      </border>
    </ndxf>
  </rcc>
  <rcc rId="3229" sId="5" odxf="1" dxf="1">
    <nc r="I28">
      <f>G28+32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30" sId="5" odxf="1" dxf="1">
    <nc r="J28">
      <f>G28+33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31" sId="5" odxf="1" dxf="1">
    <nc r="K28">
      <f>G28+36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9" start="0" length="0">
    <dxf>
      <font>
        <sz val="10"/>
        <color auto="1"/>
        <name val="Arial"/>
        <family val="2"/>
        <scheme val="none"/>
      </font>
    </dxf>
  </rfmt>
  <rfmt sheetId="5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3232" sId="5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33" sId="5" odxf="1" dxf="1">
    <nc r="E29">
      <f>+C29+2</f>
    </nc>
    <odxf>
      <border outline="0">
        <left/>
      </border>
    </odxf>
    <ndxf>
      <border outline="0">
        <left style="thin">
          <color indexed="64"/>
        </left>
      </border>
    </ndxf>
  </rcc>
  <rfmt sheetId="5" sqref="F29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30" start="0" length="0">
    <dxf>
      <border outline="0">
        <bottom style="thin">
          <color indexed="64"/>
        </bottom>
      </border>
    </dxf>
  </rfmt>
  <rfmt sheetId="5" sqref="B30" start="0" length="0">
    <dxf>
      <border outline="0">
        <bottom style="thin">
          <color indexed="64"/>
        </bottom>
      </border>
    </dxf>
  </rfmt>
  <rfmt sheetId="5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30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234" sId="5">
    <nc r="A25" t="inlineStr">
      <is>
        <t>MAX KUDO</t>
      </is>
    </nc>
  </rcc>
  <rcc rId="3235" sId="5" quotePrefix="1">
    <nc r="B25" t="inlineStr">
      <is>
        <t>150TVN</t>
      </is>
    </nc>
  </rcc>
  <rcc rId="3236" sId="5" numFmtId="19">
    <nc r="C25">
      <v>42737</v>
    </nc>
  </rcc>
  <rcc rId="3237" sId="5">
    <nc r="A26" t="inlineStr">
      <is>
        <t>CMA CGM FIGARO</t>
      </is>
    </nc>
  </rcc>
  <rcc rId="3238" sId="5">
    <nc r="B26" t="inlineStr">
      <is>
        <t>219E</t>
      </is>
    </nc>
  </rcc>
  <rcc rId="3239" sId="5" numFmtId="19">
    <nc r="C26">
      <v>42741</v>
    </nc>
  </rcc>
  <rcmt sheetId="5" cell="A26" guid="{00000000-0000-0000-0000-000000000000}" action="delete" author="Nguyen Hoan My"/>
  <rcc rId="3240" sId="5">
    <nc r="A28" t="inlineStr">
      <is>
        <t>CAPE FORBY</t>
      </is>
    </nc>
  </rcc>
  <rcc rId="3241" sId="5" quotePrefix="1">
    <nc r="B28" t="inlineStr">
      <is>
        <t>16007N</t>
      </is>
    </nc>
  </rcc>
  <rcc rId="3242" sId="5" numFmtId="19">
    <nc r="C28">
      <v>42744</v>
    </nc>
  </rcc>
  <rcc rId="3243" sId="5">
    <nc r="A29" t="inlineStr">
      <is>
        <t>CSCL AMERICA</t>
      </is>
    </nc>
  </rcc>
  <rcc rId="3244" sId="5">
    <nc r="B29" t="inlineStr">
      <is>
        <t>221E</t>
      </is>
    </nc>
  </rcc>
  <rcc rId="3245" sId="5" numFmtId="19">
    <nc r="C29">
      <v>42748</v>
    </nc>
  </rcc>
  <rcmt sheetId="5" cell="A29" guid="{00000000-0000-0000-0000-000000000000}" action="delete" author="Nguyen Hoan My"/>
  <rcc rId="3246" sId="5" xfDxf="1" dxf="1">
    <nc r="F25" t="inlineStr">
      <is>
        <t>CMA CGM COLUMBIA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3247" sId="5" quotePrefix="1">
    <nc r="F26" t="inlineStr">
      <is>
        <t>173E</t>
      </is>
    </nc>
  </rcc>
  <rcc rId="3248" sId="5" numFmtId="19">
    <nc r="G28">
      <v>42753</v>
    </nc>
  </rcc>
  <rcc rId="3249" sId="5" xfDxf="1" dxf="1">
    <nc r="F28" t="inlineStr">
      <is>
        <t>COSCO MALAYSIA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3250" sId="5" quotePrefix="1">
    <nc r="F29" t="inlineStr">
      <is>
        <t>175E</t>
      </is>
    </nc>
  </rcc>
  <rcc rId="3251" sId="5" numFmtId="19">
    <nc r="G25">
      <v>42746</v>
    </nc>
  </rcc>
  <rcc rId="3252" sId="5">
    <oc r="I31">
      <f>#REF!-#REF!</f>
    </oc>
    <nc r="I31">
      <f>I28-$C$29</f>
    </nc>
  </rcc>
  <rcc rId="3253" sId="5">
    <oc r="J31">
      <f>#REF!-#REF!</f>
    </oc>
    <nc r="J31">
      <f>J28-$C$29</f>
    </nc>
  </rcc>
  <rcc rId="3254" sId="5">
    <oc r="K31">
      <f>#REF!-#REF!</f>
    </oc>
    <nc r="K31">
      <f>K28-$C$29</f>
    </nc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55" sId="6" ref="A7:XFD7" action="deleteRow">
    <rfmt sheetId="6" xfDxf="1" sqref="A7:XFD7" start="0" length="0"/>
    <rcc rId="0" sId="6" dxf="1">
      <nc r="A7" t="inlineStr">
        <is>
          <t>MAERSK ATLANTIC</t>
        </is>
      </nc>
      <ndxf>
        <border outline="0">
          <left style="thin">
            <color indexed="64"/>
          </left>
        </border>
      </ndxf>
    </rcc>
    <rcc rId="0" sId="6" dxf="1" numFmtId="4">
      <nc r="B7">
        <v>1626</v>
      </nc>
      <ndxf>
        <numFmt numFmtId="1" formatCode="0"/>
        <alignment horizontal="left" vertical="top"/>
      </ndxf>
    </rcc>
    <rcc rId="0" sId="6" dxf="1" numFmtId="19">
      <nc r="C7">
        <v>42694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MOL DESTINY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42705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3256" sId="6" ref="A7:XFD7" action="deleteRow">
    <rfmt sheetId="6" xfDxf="1" sqref="A7:XFD7" start="0" length="0"/>
    <rcc rId="0" sId="6" dxf="1">
      <nc r="A7" t="inlineStr">
        <is>
          <r>
            <t xml:space="preserve">BARENTS STRAIT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6" dxf="1" quotePrefix="1">
      <nc r="B7" t="inlineStr">
        <is>
          <t>138TVN</t>
        </is>
      </nc>
      <ndxf>
        <numFmt numFmtId="1" formatCode="0"/>
        <alignment horizontal="left" vertical="top"/>
      </ndxf>
    </rcc>
    <rcc rId="0" sId="6" dxf="1" numFmtId="19">
      <nc r="C7">
        <v>42696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E7">
        <v>42700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023S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3257" sId="6" ref="A7:XFD7" action="deleteRow">
    <rfmt sheetId="6" xfDxf="1" sqref="A7:XFD7" start="0" length="0"/>
    <rcc rId="0" sId="6" dxf="1">
      <nc r="A7" t="inlineStr">
        <is>
          <r>
            <t xml:space="preserve">UASC UMM QASR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207E</t>
        </is>
      </nc>
      <ndxf>
        <numFmt numFmtId="1" formatCode="0"/>
        <alignment horizontal="left" vertical="top"/>
      </ndxf>
    </rcc>
    <rcc rId="0" sId="6" dxf="1" numFmtId="19">
      <nc r="C7">
        <v>42699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3258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259" sId="6" ref="A7:XFD7" action="deleteRow">
    <rfmt sheetId="6" xfDxf="1" sqref="A7:XFD7" start="0" length="0"/>
    <rcc rId="0" sId="6">
      <nc r="A7" t="inlineStr">
        <is>
          <t xml:space="preserve">FRISIA ILLER </t>
        </is>
      </nc>
    </rcc>
    <rcc rId="0" sId="6" dxf="1" numFmtId="4">
      <nc r="B7">
        <v>1620</v>
      </nc>
      <ndxf>
        <numFmt numFmtId="1" formatCode="0"/>
        <alignment horizontal="left" vertical="top"/>
      </ndxf>
    </rcc>
    <rcc rId="0" sId="6" dxf="1" numFmtId="19">
      <nc r="C7">
        <v>42701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AGLAIA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42712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3260" sId="6" ref="A7:XFD7" action="deleteRow">
    <rfmt sheetId="6" xfDxf="1" sqref="A7:XFD7" start="0" length="0"/>
    <rcc rId="0" sId="6" dxf="1">
      <nc r="A7" t="inlineStr">
        <is>
          <t>CAPE FORBY</t>
        </is>
      </nc>
      <ndxf>
        <border outline="0">
          <left style="thin">
            <color indexed="64"/>
          </left>
        </border>
      </ndxf>
    </rcc>
    <rcc rId="0" sId="6" dxf="1" quotePrefix="1">
      <nc r="B7" t="inlineStr">
        <is>
          <t>16015N</t>
        </is>
      </nc>
      <ndxf>
        <numFmt numFmtId="1" formatCode="0"/>
        <alignment horizontal="left" vertical="top"/>
      </ndxf>
    </rcc>
    <rcc rId="0" sId="6" dxf="1" numFmtId="19">
      <nc r="C7">
        <v>42702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038S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3261" sId="6" ref="A7:XFD7" action="deleteRow">
    <rfmt sheetId="6" xfDxf="1" sqref="A7:XFD7" start="0" length="0"/>
    <rcc rId="0" sId="6" dxf="1">
      <nc r="A7" t="inlineStr">
        <is>
          <r>
            <t xml:space="preserve">CMA CGM TITUS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209E</t>
        </is>
      </nc>
      <ndxf>
        <numFmt numFmtId="1" formatCode="0"/>
        <alignment horizontal="left" vertical="top"/>
      </ndxf>
    </rcc>
    <rcc rId="0" sId="6" dxf="1" numFmtId="19">
      <nc r="C7">
        <v>42706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3262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263" sId="6" ref="A23:XFD30" action="insertRow"/>
  <rfmt sheetId="6" sqref="A23" start="0" length="0">
    <dxf>
      <font>
        <sz val="10"/>
        <color auto="1"/>
        <name val="Arial"/>
        <family val="2"/>
        <scheme val="none"/>
      </font>
    </dxf>
  </rfmt>
  <rfmt sheetId="6" sqref="B23" start="0" length="0">
    <dxf>
      <font>
        <sz val="10"/>
        <color auto="1"/>
        <name val="Arial"/>
        <family val="2"/>
        <scheme val="none"/>
      </font>
    </dxf>
  </rfmt>
  <rfmt sheetId="6" sqref="C23" start="0" length="0">
    <dxf>
      <border outline="0">
        <left style="thin">
          <color indexed="64"/>
        </left>
      </border>
    </dxf>
  </rfmt>
  <rcc rId="3264" sId="6" odxf="1" dxf="1">
    <nc r="D23">
      <f>C23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65" sId="6" odxf="1" dxf="1">
    <nc r="E23">
      <f>C23+3</f>
    </nc>
    <odxf>
      <border outline="0">
        <left/>
      </border>
    </odxf>
    <ndxf>
      <border outline="0">
        <left style="thin">
          <color indexed="64"/>
        </left>
      </border>
    </ndxf>
  </rcc>
  <rfmt sheetId="6" sqref="F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23" start="0" length="0">
    <dxf>
      <border outline="0">
        <left style="thin">
          <color indexed="64"/>
        </left>
        <right style="thin">
          <color indexed="64"/>
        </right>
      </border>
    </dxf>
  </rfmt>
  <rcc rId="3266" sId="6" odxf="1" dxf="1">
    <nc r="H23">
      <f>+G23+10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267" sId="6" odxf="1" dxf="1">
    <nc r="I23">
      <f>+G23+15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268" sId="6" odxf="1" dxf="1">
    <nc r="J23">
      <f>+G23+18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269" sId="6" odxf="1" dxf="1">
    <nc r="K23">
      <f>+G23+20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3270" sId="6" odxf="1" dxf="1">
    <nc r="L23">
      <f>+G23+21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4" start="0" length="0">
    <dxf>
      <font>
        <sz val="10"/>
        <color auto="1"/>
        <name val="Arial"/>
        <family val="2"/>
        <scheme val="none"/>
      </font>
    </dxf>
  </rfmt>
  <rfmt sheetId="6" sqref="C24" start="0" length="0">
    <dxf>
      <border outline="0">
        <left style="thin">
          <color indexed="64"/>
        </left>
      </border>
    </dxf>
  </rfmt>
  <rcc rId="3271" sId="6" odxf="1" dxf="1">
    <nc r="D24">
      <f>C24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72" sId="6" odxf="1" dxf="1">
    <nc r="E24">
      <f>+C24+3</f>
    </nc>
    <odxf>
      <border outline="0">
        <left/>
      </border>
    </odxf>
    <ndxf>
      <border outline="0">
        <left style="thin">
          <color indexed="64"/>
        </left>
      </border>
    </ndxf>
  </rcc>
  <rfmt sheetId="6" sqref="F24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4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5" start="0" length="0">
    <dxf>
      <font>
        <sz val="10"/>
        <color auto="1"/>
        <name val="Arial"/>
        <family val="2"/>
        <scheme val="none"/>
      </font>
    </dxf>
  </rfmt>
  <rfmt sheetId="6" sqref="C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3273" sId="6" odxf="1" dxf="1">
    <nc r="D25">
      <f>C25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74" sId="6" odxf="1" dxf="1">
    <nc r="E25">
      <f>+C25+2</f>
    </nc>
    <odxf>
      <border outline="0">
        <left/>
      </border>
    </odxf>
    <ndxf>
      <border outline="0">
        <left style="thin">
          <color indexed="64"/>
        </left>
      </border>
    </ndxf>
  </rcc>
  <rfmt sheetId="6" sqref="F25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5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6" start="0" length="0">
    <dxf>
      <border outline="0">
        <bottom style="thin">
          <color indexed="64"/>
        </bottom>
      </border>
    </dxf>
  </rfmt>
  <rfmt sheetId="6" sqref="B26" start="0" length="0">
    <dxf>
      <border outline="0">
        <bottom style="thin">
          <color indexed="64"/>
        </bottom>
      </border>
    </dxf>
  </rfmt>
  <rfmt sheetId="6" sqref="C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A27" start="0" length="0">
    <dxf>
      <font>
        <sz val="10"/>
        <color auto="1"/>
        <name val="Arial"/>
        <family val="2"/>
        <scheme val="none"/>
      </font>
    </dxf>
  </rfmt>
  <rfmt sheetId="6" sqref="B27" start="0" length="0">
    <dxf>
      <font>
        <sz val="10"/>
        <color auto="1"/>
        <name val="Arial"/>
        <family val="2"/>
        <scheme val="none"/>
      </font>
    </dxf>
  </rfmt>
  <rfmt sheetId="6" sqref="C27" start="0" length="0">
    <dxf>
      <border outline="0">
        <left style="thin">
          <color indexed="64"/>
        </left>
      </border>
    </dxf>
  </rfmt>
  <rcc rId="3275" sId="6" odxf="1" dxf="1">
    <nc r="D27">
      <f>C27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76" sId="6" odxf="1" dxf="1">
    <nc r="E27">
      <f>C27+3</f>
    </nc>
    <odxf>
      <border outline="0">
        <left/>
      </border>
    </odxf>
    <ndxf>
      <border outline="0">
        <left style="thin">
          <color indexed="64"/>
        </left>
      </border>
    </ndxf>
  </rcc>
  <rfmt sheetId="6" sqref="F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27" start="0" length="0">
    <dxf>
      <border outline="0">
        <left style="thin">
          <color indexed="64"/>
        </left>
        <right style="thin">
          <color indexed="64"/>
        </right>
      </border>
    </dxf>
  </rfmt>
  <rcc rId="3277" sId="6" odxf="1" dxf="1">
    <nc r="H27">
      <f>+G27+10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278" sId="6" odxf="1" dxf="1">
    <nc r="I27">
      <f>+G27+15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279" sId="6" odxf="1" dxf="1">
    <nc r="J27">
      <f>+G27+18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280" sId="6" odxf="1" dxf="1">
    <nc r="K27">
      <f>+G27+20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3281" sId="6" odxf="1" dxf="1">
    <nc r="L27">
      <f>+G27+21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8" start="0" length="0">
    <dxf>
      <font>
        <sz val="10"/>
        <color auto="1"/>
        <name val="Arial"/>
        <family val="2"/>
        <scheme val="none"/>
      </font>
    </dxf>
  </rfmt>
  <rfmt sheetId="6" sqref="C28" start="0" length="0">
    <dxf>
      <border outline="0">
        <left style="thin">
          <color indexed="64"/>
        </left>
      </border>
    </dxf>
  </rfmt>
  <rcc rId="3282" sId="6" odxf="1" dxf="1">
    <nc r="D28">
      <f>C28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83" sId="6" odxf="1" dxf="1">
    <nc r="E28">
      <f>+C28+3</f>
    </nc>
    <odxf>
      <border outline="0">
        <left/>
      </border>
    </odxf>
    <ndxf>
      <border outline="0">
        <left style="thin">
          <color indexed="64"/>
        </left>
      </border>
    </ndxf>
  </rcc>
  <rfmt sheetId="6" sqref="F28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8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8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9" start="0" length="0">
    <dxf>
      <font>
        <sz val="10"/>
        <color auto="1"/>
        <name val="Arial"/>
        <family val="2"/>
        <scheme val="none"/>
      </font>
    </dxf>
  </rfmt>
  <rfmt sheetId="6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3284" sId="6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3285" sId="6" odxf="1" dxf="1">
    <nc r="E29">
      <f>+C29+2</f>
    </nc>
    <odxf>
      <border outline="0">
        <left/>
      </border>
    </odxf>
    <ndxf>
      <border outline="0">
        <left style="thin">
          <color indexed="64"/>
        </left>
      </border>
    </ndxf>
  </rcc>
  <rfmt sheetId="6" sqref="F29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9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9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30" start="0" length="0">
    <dxf>
      <border outline="0">
        <bottom style="thin">
          <color indexed="64"/>
        </bottom>
      </border>
    </dxf>
  </rfmt>
  <rfmt sheetId="6" sqref="B30" start="0" length="0">
    <dxf>
      <border outline="0">
        <bottom style="thin">
          <color indexed="64"/>
        </bottom>
      </border>
    </dxf>
  </rfmt>
  <rfmt sheetId="6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30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286" sId="6">
    <nc r="A23" t="inlineStr">
      <is>
        <t>MAX CONTENDER</t>
      </is>
    </nc>
  </rcc>
  <rcc rId="3287" sId="6" numFmtId="4">
    <nc r="B23">
      <v>1702</v>
    </nc>
  </rcc>
  <rcc rId="3288" sId="6" numFmtId="19">
    <nc r="C23">
      <v>42736</v>
    </nc>
  </rcc>
  <rcc rId="3289" sId="6">
    <nc r="A24" t="inlineStr">
      <is>
        <t>MAX KUDO</t>
      </is>
    </nc>
  </rcc>
  <rcc rId="3290" sId="6" quotePrefix="1">
    <nc r="B24" t="inlineStr">
      <is>
        <t>150TVN</t>
      </is>
    </nc>
  </rcc>
  <rcc rId="3291" sId="6" numFmtId="19">
    <nc r="C24">
      <v>42737</v>
    </nc>
  </rcc>
  <rcc rId="3292" sId="6">
    <nc r="A25" t="inlineStr">
      <is>
        <t>CMA CGM FIGARO</t>
      </is>
    </nc>
  </rcc>
  <rcc rId="3293" sId="6">
    <nc r="B25" t="inlineStr">
      <is>
        <t>219E</t>
      </is>
    </nc>
  </rcc>
  <rcc rId="3294" sId="6" numFmtId="19">
    <nc r="C25">
      <v>42741</v>
    </nc>
  </rcc>
  <rcmt sheetId="6" cell="A25" guid="{00000000-0000-0000-0000-000000000000}" action="delete" author="Nguyen Hoan My"/>
  <rcc rId="3295" sId="6">
    <nc r="A27" t="inlineStr">
      <is>
        <t xml:space="preserve">MAERSK ATLANTIC </t>
      </is>
    </nc>
  </rcc>
  <rcc rId="3296" sId="6" numFmtId="4">
    <nc r="B27">
      <v>1702</v>
    </nc>
  </rcc>
  <rcc rId="3297" sId="6" numFmtId="19">
    <nc r="C27">
      <v>42743</v>
    </nc>
  </rcc>
  <rcc rId="3298" sId="6">
    <nc r="A28" t="inlineStr">
      <is>
        <t>CAPE FORBY</t>
      </is>
    </nc>
  </rcc>
  <rcc rId="3299" sId="6" quotePrefix="1">
    <nc r="B28" t="inlineStr">
      <is>
        <t>16007N</t>
      </is>
    </nc>
  </rcc>
  <rcc rId="3300" sId="6" numFmtId="19">
    <nc r="C28">
      <v>42744</v>
    </nc>
  </rcc>
  <rcc rId="3301" sId="6">
    <nc r="A29" t="inlineStr">
      <is>
        <t>CSCL AMERICA</t>
      </is>
    </nc>
  </rcc>
  <rcc rId="3302" sId="6">
    <nc r="B29" t="inlineStr">
      <is>
        <t>221E</t>
      </is>
    </nc>
  </rcc>
  <rcc rId="3303" sId="6" numFmtId="19">
    <nc r="C29">
      <v>42748</v>
    </nc>
  </rcc>
  <rcmt sheetId="6" cell="A29" guid="{00000000-0000-0000-0000-000000000000}" action="delete" author="Nguyen Hoan My"/>
  <rcc rId="3304" sId="6" xfDxf="1" dxf="1">
    <nc r="F23" t="inlineStr">
      <is>
        <t>MOL DESTINY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3305" sId="6">
    <nc r="F24" t="inlineStr">
      <is>
        <t>024S</t>
      </is>
    </nc>
  </rcc>
  <rcc rId="3306" sId="6" xfDxf="1" dxf="1">
    <nc r="F27" t="inlineStr">
      <is>
        <t>AGLAIA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3307" sId="6">
    <nc r="F28" t="inlineStr">
      <is>
        <t>039S</t>
      </is>
    </nc>
  </rcc>
  <rcc rId="3308" sId="6" numFmtId="19">
    <nc r="G27">
      <v>42754</v>
    </nc>
  </rcc>
  <rcc rId="3309" sId="6" numFmtId="19">
    <nc r="G23">
      <v>42747</v>
    </nc>
  </rcc>
  <rcc rId="3310" sId="6">
    <oc r="H31">
      <f>H7-$C$9</f>
    </oc>
    <nc r="H31">
      <f>H27-$C$29</f>
    </nc>
  </rcc>
  <rcc rId="3311" sId="6">
    <oc r="I31">
      <f>I7-$C$9</f>
    </oc>
    <nc r="I31">
      <f>I27-$C$29</f>
    </nc>
  </rcc>
  <rcc rId="3312" sId="6">
    <oc r="J31">
      <f>J7-$C$9</f>
    </oc>
    <nc r="J31">
      <f>J27-$C$29</f>
    </nc>
  </rcc>
  <rcc rId="3313" sId="6">
    <oc r="K31">
      <f>K7-$C$9</f>
    </oc>
    <nc r="K31">
      <f>K27-$C$29</f>
    </nc>
  </rcc>
  <rcc rId="3314" sId="6">
    <oc r="L31">
      <f>L7-$C$9</f>
    </oc>
    <nc r="L31">
      <f>L27-$C$29</f>
    </nc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2'!$A$1:$O$64</formula>
    <oldFormula>'ASPA 2'!$A$1:$O$64</oldFormula>
  </rdn>
  <rdn rId="0" localSheetId="7" customView="1" name="Z_AFA97FE5_EB2D_4EBD_A937_DC2E6D78335A_.wvu.Rows" hidden="1" oldHidden="1">
    <formula>'AAUS NL (TPP)'!$35:$58</formula>
    <oldFormula>'AAUS NL (TPP)'!$35:$58</old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9" sId="17" numFmtId="19">
    <oc r="C15">
      <v>42718</v>
    </oc>
    <nc r="C15">
      <v>42719</v>
    </nc>
  </rcc>
  <rcc rId="3320" sId="17">
    <oc r="A15" t="inlineStr">
      <is>
        <t>COSCO PRINCE RUPERT</t>
      </is>
    </oc>
    <nc r="A15" t="inlineStr">
      <is>
        <r>
          <t xml:space="preserve">COSCO PRINCE RUPERT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24" sId="4" ref="A19:XFD19" action="insertRow"/>
  <rcc rId="3325" sId="4" odxf="1" dxf="1">
    <nc r="A19" t="inlineStr">
      <is>
        <r>
          <t xml:space="preserve">SKY CHALLENGE </t>
        </r>
        <r>
          <rPr>
            <sz val="10"/>
            <color rgb="FFFF0000"/>
            <rFont val="Arial"/>
            <family val="2"/>
          </rPr>
          <t>(delay)</t>
        </r>
      </is>
    </nc>
    <odxf>
      <font>
        <sz val="9"/>
        <family val="2"/>
      </font>
      <alignment vertical="center"/>
    </odxf>
    <ndxf>
      <font>
        <sz val="10"/>
        <color auto="1"/>
        <name val="Arial"/>
        <family val="2"/>
        <scheme val="none"/>
      </font>
      <alignment vertical="bottom"/>
    </ndxf>
  </rcc>
  <rcc rId="3326" sId="4" odxf="1" dxf="1">
    <nc r="B19" t="inlineStr">
      <is>
        <t>1617N</t>
      </is>
    </nc>
    <odxf>
      <font>
        <sz val="9"/>
        <family val="2"/>
      </font>
      <numFmt numFmtId="21" formatCode="dd/mmm"/>
      <alignment horizontal="general" vertical="center"/>
    </odxf>
    <ndxf>
      <font>
        <sz val="10"/>
        <color auto="1"/>
        <name val="Arial"/>
        <family val="2"/>
        <scheme val="none"/>
      </font>
      <numFmt numFmtId="1" formatCode="0"/>
      <alignment horizontal="left" vertical="top"/>
    </ndxf>
  </rcc>
  <rcc rId="3327" sId="4" odxf="1" dxf="1" numFmtId="19">
    <nc r="C19">
      <v>42725</v>
    </nc>
    <odxf>
      <font>
        <sz val="9"/>
        <family val="2"/>
      </font>
      <alignment vertical="center"/>
    </odxf>
    <ndxf>
      <font>
        <sz val="9"/>
        <family val="2"/>
      </font>
      <alignment vertical="top"/>
    </ndxf>
  </rcc>
  <rcc rId="3328" sId="4" odxf="1" dxf="1">
    <nc r="D19">
      <f>C19</f>
    </nc>
    <odxf>
      <font>
        <sz val="9"/>
        <family val="2"/>
      </font>
      <numFmt numFmtId="164" formatCode="dd/mm"/>
      <border outline="0">
        <right/>
      </border>
    </odxf>
    <ndxf>
      <font>
        <sz val="9"/>
        <color indexed="8"/>
        <family val="2"/>
      </font>
      <numFmt numFmtId="165" formatCode="ddd"/>
      <border outline="0">
        <right style="thin">
          <color indexed="64"/>
        </right>
      </border>
    </ndxf>
  </rcc>
  <rcc rId="3329" sId="4">
    <nc r="E19">
      <f>C19+6</f>
    </nc>
  </rcc>
  <rcc rId="3330" sId="4">
    <oc r="A16" t="inlineStr">
      <is>
        <t>SKY CHALLENGE</t>
      </is>
    </oc>
    <nc r="A16"/>
  </rcc>
  <rcc rId="3331" sId="4">
    <oc r="B16" t="inlineStr">
      <is>
        <t>1617N</t>
      </is>
    </oc>
    <nc r="B16"/>
  </rcc>
  <rcc rId="3332" sId="4" numFmtId="19">
    <oc r="C16">
      <v>42722</v>
    </oc>
    <nc r="C16"/>
  </rcc>
  <rcc rId="3333" sId="4">
    <oc r="D16">
      <f>C16</f>
    </oc>
    <nc r="D16"/>
  </rcc>
  <rcc rId="3334" sId="4">
    <oc r="E16">
      <f>C16+6</f>
    </oc>
    <nc r="E16"/>
  </rcc>
  <rcc rId="3335" sId="4" odxf="1" dxf="1" quotePrefix="1">
    <nc r="F19" t="inlineStr">
      <is>
        <t>CSAV TRAIGUEN</t>
      </is>
    </nc>
    <odxf>
      <font>
        <sz val="9"/>
        <color indexed="8"/>
        <family val="2"/>
      </font>
      <border outline="0">
        <top/>
      </border>
    </odxf>
    <ndxf>
      <font>
        <sz val="9"/>
        <color indexed="8"/>
        <family val="2"/>
      </font>
      <border outline="0">
        <top style="thin">
          <color indexed="64"/>
        </top>
      </border>
    </ndxf>
  </rcc>
  <rcc rId="3336" sId="4" odxf="1" dxf="1" numFmtId="19">
    <nc r="G19">
      <v>42737</v>
    </nc>
    <odxf>
      <border outline="0">
        <top/>
      </border>
    </odxf>
    <ndxf>
      <border outline="0">
        <top style="thin">
          <color indexed="64"/>
        </top>
      </border>
    </ndxf>
  </rcc>
  <rcc rId="3337" sId="4" odxf="1" dxf="1">
    <nc r="H19">
      <f>G19+15</f>
    </nc>
    <odxf>
      <border outline="0">
        <top/>
      </border>
    </odxf>
    <ndxf>
      <border outline="0">
        <top style="thin">
          <color indexed="64"/>
        </top>
      </border>
    </ndxf>
  </rcc>
  <rcc rId="3338" sId="4" odxf="1" dxf="1">
    <nc r="I19">
      <f>H19+11</f>
    </nc>
    <odxf>
      <border outline="0">
        <top/>
      </border>
    </odxf>
    <ndxf>
      <border outline="0">
        <top style="thin">
          <color indexed="64"/>
        </top>
      </border>
    </ndxf>
  </rcc>
  <rcc rId="3339" sId="4" odxf="1" dxf="1" quotePrefix="1">
    <oc r="F20" t="inlineStr">
      <is>
        <t>CSAV TRAIGUEN</t>
      </is>
    </oc>
    <nc r="F20" t="inlineStr">
      <is>
        <t>652E</t>
      </is>
    </nc>
    <odxf>
      <font>
        <sz val="9"/>
        <family val="2"/>
      </font>
      <border outline="0">
        <top style="thin">
          <color indexed="64"/>
        </top>
      </border>
    </odxf>
    <ndxf>
      <font>
        <sz val="9"/>
        <color indexed="8"/>
        <family val="2"/>
      </font>
      <border outline="0">
        <top/>
      </border>
    </ndxf>
  </rcc>
  <rcc rId="3340" sId="4" odxf="1" dxf="1" numFmtId="19">
    <oc r="G20">
      <v>42737</v>
    </oc>
    <nc r="G20"/>
    <odxf>
      <border outline="0">
        <top style="thin">
          <color indexed="64"/>
        </top>
      </border>
    </odxf>
    <ndxf>
      <border outline="0">
        <top/>
      </border>
    </ndxf>
  </rcc>
  <rcc rId="3341" sId="4" odxf="1" dxf="1">
    <oc r="H20">
      <f>G20+15</f>
    </oc>
    <nc r="H20"/>
    <odxf>
      <border outline="0">
        <top style="thin">
          <color indexed="64"/>
        </top>
      </border>
    </odxf>
    <ndxf>
      <border outline="0">
        <top/>
      </border>
    </ndxf>
  </rcc>
  <rcc rId="3342" sId="4" odxf="1" dxf="1">
    <oc r="I20">
      <f>H20+11</f>
    </oc>
    <nc r="I20"/>
    <odxf>
      <border outline="0">
        <top style="thin">
          <color indexed="64"/>
        </top>
      </border>
    </odxf>
    <ndxf>
      <border outline="0">
        <top/>
      </border>
    </ndxf>
  </rcc>
  <rcc rId="3343" sId="4">
    <oc r="F21" t="inlineStr">
      <is>
        <t>652E</t>
      </is>
    </oc>
    <nc r="F21"/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4" sId="15" numFmtId="19">
    <oc r="C31">
      <v>42739</v>
    </oc>
    <nc r="C31">
      <v>42740</v>
    </nc>
  </rcc>
  <rcc rId="3345" sId="15" numFmtId="19">
    <oc r="C33">
      <v>42746</v>
    </oc>
    <nc r="C33">
      <v>42747</v>
    </nc>
  </rcc>
  <rcc rId="3346" sId="15" numFmtId="19">
    <oc r="C35">
      <v>42753</v>
    </oc>
    <nc r="C35">
      <v>42754</v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0" sId="3">
    <oc r="F20" t="inlineStr">
      <is>
        <t>005E</t>
      </is>
    </oc>
    <nc r="F20" t="inlineStr">
      <is>
        <t>045E</t>
      </is>
    </nc>
  </rcc>
  <rfmt sheetId="3" sqref="F20" start="0" length="2147483647">
    <dxf>
      <font>
        <color rgb="FFFF0000"/>
        <family val="2"/>
      </font>
    </dxf>
  </rfmt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1" sId="2">
    <oc r="A25" t="inlineStr">
      <is>
        <t>CMA CGM LA SCALA</t>
      </is>
    </oc>
    <nc r="A25" t="inlineStr">
      <is>
        <r>
          <t xml:space="preserve">CMA CGM LA SCALA </t>
        </r>
        <r>
          <rPr>
            <sz val="10"/>
            <color rgb="FFFF0000"/>
            <rFont val="Arial"/>
            <family val="2"/>
          </rPr>
          <t>(FULL)</t>
        </r>
      </is>
    </nc>
  </rcc>
  <rcc rId="3352" sId="3">
    <oc r="A23" t="inlineStr">
      <is>
        <t>CMA CGM LA SCALA</t>
      </is>
    </oc>
    <nc r="A23" t="inlineStr">
      <is>
        <r>
          <t xml:space="preserve">CMA CGM LA SCALA </t>
        </r>
        <r>
          <rPr>
            <sz val="10"/>
            <color rgb="FFFF0000"/>
            <rFont val="Arial"/>
            <family val="2"/>
          </rPr>
          <t>(FULL)</t>
        </r>
      </is>
    </nc>
  </rcc>
  <rcmt sheetId="3" cell="A23" guid="{00000000-0000-0000-0000-000000000000}" action="delete" author="Nguyen Hoan My"/>
  <rcc rId="3353" sId="5">
    <oc r="A23" t="inlineStr">
      <is>
        <t>CMA CGM LA SCALA</t>
      </is>
    </oc>
    <nc r="A23" t="inlineStr">
      <is>
        <r>
          <t xml:space="preserve">CMA CGM LA SCALA </t>
        </r>
        <r>
          <rPr>
            <sz val="10"/>
            <color rgb="FFFF0000"/>
            <rFont val="Arial"/>
            <family val="2"/>
          </rPr>
          <t>(FULL)</t>
        </r>
      </is>
    </nc>
  </rcc>
  <rcmt sheetId="5" cell="A23" guid="{00000000-0000-0000-0000-000000000000}" action="delete" author="Nguyen Hoan My"/>
  <rcc rId="3354" sId="6">
    <oc r="A21" t="inlineStr">
      <is>
        <t>CMA CGM LA SCALA</t>
      </is>
    </oc>
    <nc r="A21" t="inlineStr">
      <is>
        <r>
          <t xml:space="preserve">CMA CGM LA SCALA </t>
        </r>
        <r>
          <rPr>
            <sz val="10"/>
            <color rgb="FFFF0000"/>
            <rFont val="Arial"/>
            <family val="2"/>
          </rPr>
          <t>(FULL)</t>
        </r>
      </is>
    </nc>
  </rcc>
  <rcmt sheetId="6" cell="A21" guid="{00000000-0000-0000-0000-000000000000}" action="delete" author="Nguyen Hoan My"/>
  <rcmt sheetId="3" cell="A23" guid="{6D2DF04A-5E16-4510-A580-8A86E84CCC50}" author="Nguyen Hoan My" newLength="19"/>
  <rcmt sheetId="5" cell="A23" guid="{DED8B459-6A7B-4170-B7EA-3C48D6EB6A7C}" author="Nguyen Hoan My" newLength="19"/>
  <rcmt sheetId="6" cell="A21" guid="{BAA26073-B32A-474F-BD21-EAC63A6C2652}" author="Nguyen Hoan My" newLength="19"/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5" sId="7">
    <oc r="F16" t="inlineStr">
      <is>
        <t>STOP</t>
      </is>
    </oc>
    <nc r="F16" t="inlineStr">
      <is>
        <t>(STOP)</t>
      </is>
    </nc>
  </rcc>
  <rcc rId="3356" sId="7" odxf="1" dxf="1">
    <nc r="F19" t="inlineStr">
      <is>
        <t>(STOP)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7" sId="15">
    <oc r="A33" t="inlineStr">
      <is>
        <t>CSCL STAR</t>
      </is>
    </oc>
    <nc r="A33" t="inlineStr">
      <is>
        <t>SAJIR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4" sId="7">
    <oc r="A18" t="inlineStr">
      <is>
        <t>BONAVIA</t>
      </is>
    </oc>
    <nc r="A18" t="inlineStr">
      <is>
        <r>
          <t xml:space="preserve">BONAVIA </t>
        </r>
        <r>
          <rPr>
            <sz val="10"/>
            <color rgb="FFFF0000"/>
            <rFont val="Arial"/>
            <family val="2"/>
          </rPr>
          <t>(delay)</t>
        </r>
      </is>
    </nc>
  </rcc>
  <rcc rId="2325" sId="7" numFmtId="19">
    <oc r="C18">
      <v>42704</v>
    </oc>
    <nc r="C18">
      <v>42705</v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58" sId="11" ref="A12:XFD12" action="deleteRow">
    <undo index="65535" exp="ref" v="1" dr="$C$12" r="M42" sId="11"/>
    <undo index="0" exp="ref" v="1" dr="M12" r="M42" sId="11"/>
    <undo index="65535" exp="ref" v="1" dr="$C$12" r="L42" sId="11"/>
    <undo index="0" exp="ref" v="1" dr="L12" r="L42" sId="11"/>
    <undo index="65535" exp="ref" v="1" dr="$C$12" r="K42" sId="11"/>
    <undo index="0" exp="ref" v="1" dr="K12" r="K42" sId="11"/>
    <undo index="65535" exp="ref" v="1" dr="$C$12" r="J42" sId="11"/>
    <undo index="0" exp="ref" v="1" dr="J12" r="J42" sId="11"/>
    <undo index="65535" exp="ref" v="1" dr="$C$12" r="I42" sId="11"/>
    <undo index="0" exp="ref" v="1" dr="I12" r="I42" sId="11"/>
    <undo index="65535" exp="ref" v="1" dr="$C$12" r="H42" sId="11"/>
    <undo index="0" exp="ref" v="1" dr="H12" r="H42" sId="11"/>
    <rfmt sheetId="11" xfDxf="1" sqref="A12:XFD12" start="0" length="0">
      <dxf>
        <alignment vertical="center"/>
      </dxf>
    </rfmt>
    <rcc rId="0" sId="11" dxf="1">
      <nc r="A12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alignment vertical="bottom"/>
      </ndxf>
    </rcc>
    <rcc rId="0" sId="11" dxf="1">
      <nc r="B12" t="inlineStr">
        <is>
          <t>139S</t>
        </is>
      </nc>
      <ndxf>
        <alignment horizontal="left" vertical="top"/>
      </ndxf>
    </rcc>
    <rcc rId="0" sId="11" dxf="1" numFmtId="19">
      <nc r="C12">
        <v>42703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CAP SAN VINCENT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42708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quotePrefix="1">
      <nc r="N12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3359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647W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3360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F1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3361" sId="11" ref="A12:XFD12" action="deleteRow">
    <rfmt sheetId="11" xfDxf="1" sqref="A12:XFD12" start="0" length="0">
      <dxf>
        <alignment vertical="center"/>
      </dxf>
    </rfmt>
    <rcc rId="0" sId="11" dxf="1">
      <nc r="A12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alignment vertical="bottom"/>
      </ndxf>
    </rcc>
    <rcc rId="0" sId="11" dxf="1">
      <nc r="B12" t="inlineStr">
        <is>
          <t>140S</t>
        </is>
      </nc>
      <ndxf>
        <alignment horizontal="left" vertical="top"/>
      </ndxf>
    </rcc>
    <rcc rId="0" sId="11" dxf="1" numFmtId="19">
      <nc r="C12">
        <v>42710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CAP SAN LAZARO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42714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quotePrefix="1">
      <nc r="N12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3362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648W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3363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F1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cc rId="3364" sId="11">
    <oc r="H36">
      <f>#REF!-#REF!</f>
    </oc>
    <nc r="H36">
      <f>H27-$C$27</f>
    </nc>
  </rcc>
  <rcc rId="3365" sId="11">
    <oc r="I36">
      <f>#REF!-#REF!</f>
    </oc>
    <nc r="I36">
      <f>I27-$C$27</f>
    </nc>
  </rcc>
  <rcc rId="3366" sId="11">
    <oc r="J36">
      <f>#REF!-#REF!</f>
    </oc>
    <nc r="J36">
      <f>J27-$C$27</f>
    </nc>
  </rcc>
  <rcc rId="3367" sId="11">
    <oc r="K36">
      <f>#REF!-#REF!</f>
    </oc>
    <nc r="K36">
      <f>K27-$C$27</f>
    </nc>
  </rcc>
  <rcc rId="3368" sId="11">
    <oc r="L36">
      <f>#REF!-#REF!</f>
    </oc>
    <nc r="L36">
      <f>L27-$C$27</f>
    </nc>
  </rcc>
  <rcc rId="3369" sId="11">
    <oc r="M36">
      <f>#REF!-#REF!</f>
    </oc>
    <nc r="M36">
      <f>M27-$C$27</f>
    </nc>
  </rcc>
  <rcc rId="3370" sId="11">
    <oc r="N36">
      <f>#REF!-#REF!</f>
    </oc>
    <nc r="N36">
      <f>N21-C21</f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74" sId="11" ref="A33:XFD35" action="insertRow"/>
  <rcc rId="3375" sId="11" odxf="1" dxf="1">
    <nc r="A33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fmt sheetId="11" sqref="B33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33" start="0" length="0">
    <dxf>
      <alignment vertical="center"/>
    </dxf>
  </rfmt>
  <rcc rId="3376" sId="11" odxf="1" dxf="1">
    <nc r="D33">
      <f>C33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377" sId="11" odxf="1" dxf="1">
    <nc r="E33">
      <f>C33+3</f>
    </nc>
    <odxf>
      <alignment vertical="top"/>
    </odxf>
    <ndxf>
      <alignment vertical="center"/>
    </ndxf>
  </rcc>
  <rcc rId="3378" sId="11" odxf="1" dxf="1">
    <nc r="F33" t="inlineStr">
      <is>
        <t>TBA</t>
      </is>
    </nc>
    <odxf>
      <alignment horizontal="general" wrapText="0"/>
      <border outline="0">
        <top/>
      </border>
    </odxf>
    <ndxf>
      <alignment horizontal="center" wrapText="1"/>
      <border outline="0">
        <top style="thin">
          <color indexed="64"/>
        </top>
      </border>
    </ndxf>
  </rcc>
  <rcc rId="3379" sId="11" odxf="1" dxf="1" numFmtId="19">
    <nc r="G33">
      <v>42770</v>
    </nc>
    <odxf>
      <font>
        <family val="2"/>
      </font>
      <alignment vertical="center" wrapText="1"/>
    </odxf>
    <ndxf>
      <font>
        <color indexed="8"/>
        <family val="2"/>
      </font>
      <alignment vertical="top" wrapText="0"/>
    </ndxf>
  </rcc>
  <rcc rId="3380" sId="11" odxf="1" dxf="1">
    <nc r="H33">
      <f>E33+23</f>
    </nc>
    <odxf>
      <border outline="0">
        <top/>
      </border>
    </odxf>
    <ndxf>
      <border outline="0">
        <top style="thin">
          <color indexed="64"/>
        </top>
      </border>
    </ndxf>
  </rcc>
  <rcc rId="3381" sId="11" odxf="1" dxf="1">
    <nc r="I33">
      <f>E33+24</f>
    </nc>
    <odxf>
      <border outline="0">
        <top/>
      </border>
    </odxf>
    <ndxf>
      <border outline="0">
        <top style="thin">
          <color indexed="64"/>
        </top>
      </border>
    </ndxf>
  </rcc>
  <rcc rId="3382" sId="11" odxf="1" dxf="1">
    <nc r="J33">
      <f>E33+26</f>
    </nc>
    <odxf>
      <border outline="0">
        <top/>
      </border>
    </odxf>
    <ndxf>
      <border outline="0">
        <top style="thin">
          <color indexed="64"/>
        </top>
      </border>
    </ndxf>
  </rcc>
  <rcc rId="3383" sId="11" odxf="1" dxf="1">
    <nc r="K33">
      <f>E33+30</f>
    </nc>
    <odxf>
      <border outline="0">
        <top/>
      </border>
    </odxf>
    <ndxf>
      <border outline="0">
        <top style="thin">
          <color indexed="64"/>
        </top>
      </border>
    </ndxf>
  </rcc>
  <rcc rId="3384" sId="11" odxf="1" dxf="1">
    <nc r="L33">
      <f>E33+31</f>
    </nc>
    <odxf>
      <border outline="0">
        <top/>
      </border>
    </odxf>
    <ndxf>
      <border outline="0">
        <top style="thin">
          <color indexed="64"/>
        </top>
      </border>
    </ndxf>
  </rcc>
  <rcc rId="3385" sId="11" odxf="1" dxf="1">
    <nc r="M33">
      <f>E33+35</f>
    </nc>
    <odxf>
      <border outline="0">
        <top/>
      </border>
    </odxf>
    <ndxf>
      <border outline="0">
        <top style="thin">
          <color indexed="64"/>
        </top>
      </border>
    </ndxf>
  </rcc>
  <rcc rId="3386" sId="11" odxf="1" dxf="1" quotePrefix="1">
    <nc r="N33" t="inlineStr">
      <is>
        <t>TBA</t>
      </is>
    </nc>
    <odxf>
      <font>
        <family val="2"/>
      </font>
      <numFmt numFmtId="0" formatCode="General"/>
      <alignment horizontal="general" wrapText="0"/>
    </odxf>
    <ndxf>
      <font>
        <color rgb="FFFF0000"/>
        <family val="2"/>
      </font>
      <numFmt numFmtId="164" formatCode="dd/mm"/>
      <alignment horizontal="center" wrapText="1"/>
    </ndxf>
  </rcc>
  <rfmt sheetId="11" sqref="A34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1" sqref="B34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34" start="0" length="0">
    <dxf>
      <alignment vertical="center"/>
    </dxf>
  </rfmt>
  <rfmt sheetId="11" sqref="D34" start="0" length="0">
    <dxf>
      <font>
        <color indexed="8"/>
        <family val="2"/>
      </font>
      <numFmt numFmtId="165" formatCode="ddd"/>
      <alignment wrapText="0"/>
    </dxf>
  </rfmt>
  <rfmt sheetId="11" sqref="E34" start="0" length="0">
    <dxf>
      <alignment vertical="center"/>
    </dxf>
  </rfmt>
  <rfmt sheetId="11" sqref="F34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1" sqref="G34" start="0" length="0">
    <dxf>
      <font>
        <color indexed="8"/>
        <family val="2"/>
      </font>
      <alignment wrapText="0"/>
    </dxf>
  </rfmt>
  <rfmt sheetId="11" sqref="A35" start="0" length="0">
    <dxf>
      <border outline="0">
        <left style="thin">
          <color indexed="64"/>
        </left>
        <bottom style="thin">
          <color indexed="64"/>
        </bottom>
      </border>
    </dxf>
  </rfmt>
  <rfmt sheetId="11" sqref="B35" start="0" length="0">
    <dxf>
      <border outline="0">
        <right style="thin">
          <color indexed="64"/>
        </right>
        <bottom style="thin">
          <color indexed="64"/>
        </bottom>
      </border>
    </dxf>
  </rfmt>
  <rfmt sheetId="11" sqref="C35" start="0" length="0">
    <dxf>
      <border outline="0">
        <bottom style="thin">
          <color indexed="64"/>
        </bottom>
      </border>
    </dxf>
  </rfmt>
  <rfmt sheetId="11" sqref="D35" start="0" length="0">
    <dxf>
      <border outline="0">
        <bottom style="thin">
          <color indexed="64"/>
        </bottom>
      </border>
    </dxf>
  </rfmt>
  <rfmt sheetId="11" sqref="E35" start="0" length="0">
    <dxf>
      <border outline="0">
        <bottom style="thin">
          <color indexed="64"/>
        </bottom>
      </border>
    </dxf>
  </rfmt>
  <rfmt sheetId="11" sqref="F35" start="0" length="0">
    <dxf>
      <border outline="0">
        <bottom style="thin">
          <color indexed="64"/>
        </bottom>
      </border>
    </dxf>
  </rfmt>
  <rfmt sheetId="11" sqref="G35" start="0" length="0">
    <dxf>
      <border outline="0">
        <bottom style="thin">
          <color indexed="64"/>
        </bottom>
      </border>
    </dxf>
  </rfmt>
  <rfmt sheetId="11" sqref="H35" start="0" length="0">
    <dxf>
      <border outline="0">
        <bottom style="thin">
          <color indexed="64"/>
        </bottom>
      </border>
    </dxf>
  </rfmt>
  <rfmt sheetId="11" sqref="I35" start="0" length="0">
    <dxf>
      <border outline="0">
        <bottom style="thin">
          <color indexed="64"/>
        </bottom>
      </border>
    </dxf>
  </rfmt>
  <rfmt sheetId="11" sqref="J35" start="0" length="0">
    <dxf>
      <border outline="0">
        <bottom style="thin">
          <color indexed="64"/>
        </bottom>
      </border>
    </dxf>
  </rfmt>
  <rfmt sheetId="11" sqref="K35" start="0" length="0">
    <dxf>
      <border outline="0">
        <bottom style="thin">
          <color indexed="64"/>
        </bottom>
      </border>
    </dxf>
  </rfmt>
  <rfmt sheetId="11" sqref="L35" start="0" length="0">
    <dxf>
      <border outline="0">
        <bottom style="thin">
          <color indexed="64"/>
        </bottom>
      </border>
    </dxf>
  </rfmt>
  <rfmt sheetId="11" sqref="M35" start="0" length="0">
    <dxf>
      <border outline="0">
        <bottom style="thin">
          <color indexed="64"/>
        </bottom>
      </border>
    </dxf>
  </rfmt>
  <rfmt sheetId="11" sqref="N35" start="0" length="0">
    <dxf>
      <border outline="0">
        <bottom style="thin">
          <color indexed="64"/>
        </bottom>
      </border>
    </dxf>
  </rfmt>
  <rrc rId="3387" sId="11" ref="A33:XFD35" action="insertRow"/>
  <rcc rId="3388" sId="11" odxf="1" dxf="1">
    <nc r="A33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389" sId="11" odxf="1" dxf="1">
    <nc r="B33" t="inlineStr">
      <is>
        <t>147S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390" sId="11" odxf="1" dxf="1" numFmtId="19">
    <nc r="C33">
      <v>42765</v>
    </nc>
    <odxf>
      <alignment vertical="top"/>
    </odxf>
    <ndxf>
      <alignment vertical="center"/>
    </ndxf>
  </rcc>
  <rcc rId="3391" sId="11" odxf="1" dxf="1">
    <nc r="D33">
      <f>C33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392" sId="11" odxf="1" dxf="1">
    <nc r="E33">
      <f>C33+3</f>
    </nc>
    <odxf>
      <alignment vertical="top"/>
    </odxf>
    <ndxf>
      <alignment vertical="center"/>
    </ndxf>
  </rcc>
  <rcc rId="3393" sId="11" odxf="1" dxf="1">
    <nc r="F33" t="inlineStr">
      <is>
        <t>TBA</t>
      </is>
    </nc>
    <odxf>
      <alignment horizontal="general" wrapText="0"/>
      <border outline="0">
        <top/>
      </border>
    </odxf>
    <ndxf>
      <alignment horizontal="center" wrapText="1"/>
      <border outline="0">
        <top style="thin">
          <color indexed="64"/>
        </top>
      </border>
    </ndxf>
  </rcc>
  <rcc rId="3394" sId="11" odxf="1" dxf="1" numFmtId="19">
    <nc r="G33">
      <v>42770</v>
    </nc>
    <odxf>
      <font>
        <family val="2"/>
      </font>
      <alignment vertical="center" wrapText="1"/>
    </odxf>
    <ndxf>
      <font>
        <color indexed="8"/>
        <family val="2"/>
      </font>
      <alignment vertical="top" wrapText="0"/>
    </ndxf>
  </rcc>
  <rcc rId="3395" sId="11" odxf="1" dxf="1">
    <nc r="H33">
      <f>E33+23</f>
    </nc>
    <odxf>
      <border outline="0">
        <top/>
      </border>
    </odxf>
    <ndxf>
      <border outline="0">
        <top style="thin">
          <color indexed="64"/>
        </top>
      </border>
    </ndxf>
  </rcc>
  <rcc rId="3396" sId="11" odxf="1" dxf="1">
    <nc r="I33">
      <f>E33+24</f>
    </nc>
    <odxf>
      <border outline="0">
        <top/>
      </border>
    </odxf>
    <ndxf>
      <border outline="0">
        <top style="thin">
          <color indexed="64"/>
        </top>
      </border>
    </ndxf>
  </rcc>
  <rcc rId="3397" sId="11" odxf="1" dxf="1">
    <nc r="J33">
      <f>E33+26</f>
    </nc>
    <odxf>
      <border outline="0">
        <top/>
      </border>
    </odxf>
    <ndxf>
      <border outline="0">
        <top style="thin">
          <color indexed="64"/>
        </top>
      </border>
    </ndxf>
  </rcc>
  <rcc rId="3398" sId="11" odxf="1" dxf="1">
    <nc r="K33">
      <f>E33+30</f>
    </nc>
    <odxf>
      <border outline="0">
        <top/>
      </border>
    </odxf>
    <ndxf>
      <border outline="0">
        <top style="thin">
          <color indexed="64"/>
        </top>
      </border>
    </ndxf>
  </rcc>
  <rcc rId="3399" sId="11" odxf="1" dxf="1">
    <nc r="L33">
      <f>E33+31</f>
    </nc>
    <odxf>
      <border outline="0">
        <top/>
      </border>
    </odxf>
    <ndxf>
      <border outline="0">
        <top style="thin">
          <color indexed="64"/>
        </top>
      </border>
    </ndxf>
  </rcc>
  <rcc rId="3400" sId="11" odxf="1" dxf="1">
    <nc r="M33">
      <f>E33+35</f>
    </nc>
    <odxf>
      <border outline="0">
        <top/>
      </border>
    </odxf>
    <ndxf>
      <border outline="0">
        <top style="thin">
          <color indexed="64"/>
        </top>
      </border>
    </ndxf>
  </rcc>
  <rcc rId="3401" sId="11" odxf="1" dxf="1" quotePrefix="1">
    <nc r="N33" t="inlineStr">
      <is>
        <t>TBA</t>
      </is>
    </nc>
    <odxf>
      <font>
        <family val="2"/>
      </font>
      <numFmt numFmtId="0" formatCode="General"/>
      <alignment horizontal="general" wrapText="0"/>
    </odxf>
    <ndxf>
      <font>
        <color rgb="FFFF0000"/>
        <family val="2"/>
      </font>
      <numFmt numFmtId="164" formatCode="dd/mm"/>
      <alignment horizontal="center" wrapText="1"/>
    </ndxf>
  </rcc>
  <rfmt sheetId="11" sqref="A34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1" sqref="B34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34" start="0" length="0">
    <dxf>
      <alignment vertical="center"/>
    </dxf>
  </rfmt>
  <rfmt sheetId="11" sqref="D34" start="0" length="0">
    <dxf>
      <font>
        <color indexed="8"/>
        <family val="2"/>
      </font>
      <numFmt numFmtId="165" formatCode="ddd"/>
      <alignment wrapText="0"/>
    </dxf>
  </rfmt>
  <rfmt sheetId="11" sqref="E34" start="0" length="0">
    <dxf>
      <alignment vertical="center"/>
    </dxf>
  </rfmt>
  <rfmt sheetId="11" sqref="F34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1" sqref="G34" start="0" length="0">
    <dxf>
      <font>
        <color indexed="8"/>
        <family val="2"/>
      </font>
      <alignment wrapText="0"/>
    </dxf>
  </rfmt>
  <rfmt sheetId="11" sqref="A35" start="0" length="0">
    <dxf>
      <border outline="0">
        <left style="thin">
          <color indexed="64"/>
        </left>
        <bottom style="thin">
          <color indexed="64"/>
        </bottom>
      </border>
    </dxf>
  </rfmt>
  <rfmt sheetId="11" sqref="B35" start="0" length="0">
    <dxf>
      <border outline="0">
        <right style="thin">
          <color indexed="64"/>
        </right>
        <bottom style="thin">
          <color indexed="64"/>
        </bottom>
      </border>
    </dxf>
  </rfmt>
  <rfmt sheetId="11" sqref="C35" start="0" length="0">
    <dxf>
      <border outline="0">
        <bottom style="thin">
          <color indexed="64"/>
        </bottom>
      </border>
    </dxf>
  </rfmt>
  <rfmt sheetId="11" sqref="D35" start="0" length="0">
    <dxf>
      <border outline="0">
        <bottom style="thin">
          <color indexed="64"/>
        </bottom>
      </border>
    </dxf>
  </rfmt>
  <rfmt sheetId="11" sqref="E35" start="0" length="0">
    <dxf>
      <border outline="0">
        <bottom style="thin">
          <color indexed="64"/>
        </bottom>
      </border>
    </dxf>
  </rfmt>
  <rfmt sheetId="11" sqref="F35" start="0" length="0">
    <dxf>
      <border outline="0">
        <bottom style="thin">
          <color indexed="64"/>
        </bottom>
      </border>
    </dxf>
  </rfmt>
  <rfmt sheetId="11" sqref="G35" start="0" length="0">
    <dxf>
      <border outline="0">
        <bottom style="thin">
          <color indexed="64"/>
        </bottom>
      </border>
    </dxf>
  </rfmt>
  <rfmt sheetId="11" sqref="H35" start="0" length="0">
    <dxf>
      <border outline="0">
        <bottom style="thin">
          <color indexed="64"/>
        </bottom>
      </border>
    </dxf>
  </rfmt>
  <rfmt sheetId="11" sqref="I35" start="0" length="0">
    <dxf>
      <border outline="0">
        <bottom style="thin">
          <color indexed="64"/>
        </bottom>
      </border>
    </dxf>
  </rfmt>
  <rfmt sheetId="11" sqref="J35" start="0" length="0">
    <dxf>
      <border outline="0">
        <bottom style="thin">
          <color indexed="64"/>
        </bottom>
      </border>
    </dxf>
  </rfmt>
  <rfmt sheetId="11" sqref="K35" start="0" length="0">
    <dxf>
      <border outline="0">
        <bottom style="thin">
          <color indexed="64"/>
        </bottom>
      </border>
    </dxf>
  </rfmt>
  <rfmt sheetId="11" sqref="L35" start="0" length="0">
    <dxf>
      <border outline="0">
        <bottom style="thin">
          <color indexed="64"/>
        </bottom>
      </border>
    </dxf>
  </rfmt>
  <rfmt sheetId="11" sqref="M35" start="0" length="0">
    <dxf>
      <border outline="0">
        <bottom style="thin">
          <color indexed="64"/>
        </bottom>
      </border>
    </dxf>
  </rfmt>
  <rfmt sheetId="11" sqref="N35" start="0" length="0">
    <dxf>
      <border outline="0">
        <bottom style="thin">
          <color indexed="64"/>
        </bottom>
      </border>
    </dxf>
  </rfmt>
  <rcc rId="3402" sId="11" numFmtId="19">
    <nc r="C36">
      <v>42772</v>
    </nc>
  </rcc>
  <rcc rId="3403" sId="11" numFmtId="19">
    <oc r="C39">
      <v>42765</v>
    </oc>
    <nc r="C39">
      <v>42779</v>
    </nc>
  </rcc>
  <rcc rId="3404" sId="11">
    <nc r="B36" t="inlineStr">
      <is>
        <t>148S</t>
      </is>
    </nc>
  </rcc>
  <rcc rId="3405" sId="11">
    <oc r="B39" t="inlineStr">
      <is>
        <t>147S</t>
      </is>
    </oc>
    <nc r="B39" t="inlineStr">
      <is>
        <t>149S</t>
      </is>
    </nc>
  </rcc>
  <rrc rId="3406" sId="9" ref="A11:XFD11" action="deleteRow">
    <rfmt sheetId="9" xfDxf="1" sqref="A11:XFD11" start="0" length="0"/>
    <rcc rId="0" sId="9">
      <nc r="A11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9" dxf="1">
      <nc r="B11" t="inlineStr">
        <is>
          <t>139S</t>
        </is>
      </nc>
      <ndxf>
        <alignment horizontal="left" vertical="top"/>
      </ndxf>
    </rcc>
    <rcc rId="0" sId="9" dxf="1" numFmtId="19">
      <nc r="C11">
        <v>42703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CMA CGM PEGASUS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42707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3407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143W</t>
        </is>
      </nc>
      <n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3408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409" sId="9" ref="A11:XFD11" action="deleteRow">
    <rfmt sheetId="9" xfDxf="1" sqref="A11:XFD11" start="0" length="0"/>
    <rcc rId="0" sId="9">
      <nc r="A11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9" dxf="1">
      <nc r="B11" t="inlineStr">
        <is>
          <t>140S</t>
        </is>
      </nc>
      <ndxf>
        <alignment horizontal="left" vertical="top"/>
      </ndxf>
    </rcc>
    <rcc rId="0" sId="9" dxf="1" numFmtId="19">
      <nc r="C11">
        <v>42710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AIN SNAN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42714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3410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648W</t>
        </is>
      </nc>
      <ndxf>
        <font>
          <sz val="10"/>
          <color rgb="FFFF0000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3411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412" sId="9" ref="A29:XFD34" action="insertRow"/>
  <rcc rId="3413" sId="9" odxf="1" dxf="1">
    <nc r="A29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414" sId="9" odxf="1" dxf="1">
    <nc r="B29" t="inlineStr">
      <is>
        <t>146S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415" sId="9" odxf="1" dxf="1" numFmtId="19">
    <nc r="C29">
      <v>42758</v>
    </nc>
    <odxf>
      <alignment vertical="top"/>
    </odxf>
    <ndxf>
      <alignment vertical="center"/>
    </ndxf>
  </rcc>
  <rcc rId="3416" sId="9" odxf="1" dxf="1">
    <nc r="D29">
      <f>C29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417" sId="9" odxf="1" dxf="1">
    <nc r="E29">
      <f>C29+3</f>
    </nc>
    <odxf>
      <alignment vertical="top"/>
    </odxf>
    <ndxf>
      <alignment vertical="center"/>
    </ndxf>
  </rcc>
  <rcc rId="3418" sId="9" odxf="1" dxf="1">
    <nc r="F29" t="inlineStr">
      <is>
        <t>AIN SNAN</t>
      </is>
    </nc>
    <odxf>
      <font>
        <sz val="10"/>
        <color auto="1"/>
        <name val="Arial"/>
        <family val="2"/>
        <scheme val="none"/>
      </font>
      <alignment horizontal="general" vertical="bottom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 vertical="top"/>
      <border outline="0">
        <top style="thin">
          <color indexed="64"/>
        </top>
      </border>
    </ndxf>
  </rcc>
  <rcc rId="3419" sId="9" odxf="1" dxf="1" numFmtId="19">
    <nc r="G29">
      <v>42763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420" sId="9" odxf="1" dxf="1">
    <nc r="H29">
      <f>G29+11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9" sqref="A30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9" sqref="B30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9" sqref="C30" start="0" length="0">
    <dxf>
      <alignment vertical="center"/>
    </dxf>
  </rfmt>
  <rfmt sheetId="9" sqref="D30" start="0" length="0">
    <dxf>
      <font>
        <color indexed="8"/>
        <family val="2"/>
      </font>
      <numFmt numFmtId="165" formatCode="ddd"/>
      <alignment wrapText="0"/>
    </dxf>
  </rfmt>
  <rfmt sheetId="9" sqref="E30" start="0" length="0">
    <dxf>
      <alignment vertical="center"/>
    </dxf>
  </rfmt>
  <rcc rId="3421" sId="9" odxf="1" dxf="1">
    <nc r="F30" t="inlineStr">
      <is>
        <t>702W</t>
      </is>
    </nc>
    <odxf>
      <font>
        <sz val="10"/>
        <color auto="1"/>
        <name val="Arial"/>
        <family val="2"/>
        <scheme val="none"/>
      </font>
      <alignment horizontal="general" vertical="bottom" wrapText="0"/>
    </odxf>
    <ndxf>
      <font>
        <sz val="10"/>
        <color indexed="8"/>
        <name val="Arial"/>
        <family val="2"/>
        <scheme val="none"/>
      </font>
      <alignment horizontal="center" vertical="top" wrapText="1"/>
    </ndxf>
  </rcc>
  <rfmt sheetId="9" sqref="G30" start="0" length="0">
    <dxf>
      <font>
        <color indexed="8"/>
        <family val="2"/>
      </font>
      <alignment wrapText="0"/>
    </dxf>
  </rfmt>
  <rfmt sheetId="9" sqref="H30" start="0" length="0">
    <dxf>
      <font>
        <color indexed="8"/>
        <family val="2"/>
      </font>
      <alignment wrapText="0"/>
    </dxf>
  </rfmt>
  <rfmt sheetId="9" sqref="A31" start="0" length="0">
    <dxf>
      <border outline="0">
        <left style="thin">
          <color indexed="64"/>
        </left>
        <bottom style="thin">
          <color indexed="64"/>
        </bottom>
      </border>
    </dxf>
  </rfmt>
  <rfmt sheetId="9" sqref="B31" start="0" length="0">
    <dxf>
      <border outline="0">
        <right style="thin">
          <color indexed="64"/>
        </right>
        <bottom style="thin">
          <color indexed="64"/>
        </bottom>
      </border>
    </dxf>
  </rfmt>
  <rfmt sheetId="9" sqref="C31" start="0" length="0">
    <dxf>
      <border outline="0">
        <bottom style="thin">
          <color indexed="64"/>
        </bottom>
      </border>
    </dxf>
  </rfmt>
  <rfmt sheetId="9" sqref="D31" start="0" length="0">
    <dxf>
      <border outline="0">
        <bottom style="thin">
          <color indexed="64"/>
        </bottom>
      </border>
    </dxf>
  </rfmt>
  <rfmt sheetId="9" sqref="E31" start="0" length="0">
    <dxf>
      <border outline="0">
        <bottom style="thin">
          <color indexed="64"/>
        </bottom>
      </border>
    </dxf>
  </rfmt>
  <rfmt sheetId="9" sqref="F31" start="0" length="0">
    <dxf>
      <border outline="0">
        <bottom style="thin">
          <color indexed="64"/>
        </bottom>
      </border>
    </dxf>
  </rfmt>
  <rfmt sheetId="9" sqref="G31" start="0" length="0">
    <dxf>
      <border outline="0">
        <bottom style="thin">
          <color indexed="64"/>
        </bottom>
      </border>
    </dxf>
  </rfmt>
  <rfmt sheetId="9" sqref="H31" start="0" length="0">
    <dxf>
      <border outline="0">
        <bottom style="thin">
          <color indexed="64"/>
        </bottom>
      </border>
    </dxf>
  </rfmt>
  <rcc rId="3422" sId="9" odxf="1" dxf="1">
    <nc r="A32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423" sId="9" odxf="1" dxf="1">
    <nc r="B32" t="inlineStr">
      <is>
        <t>147S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424" sId="9" odxf="1" dxf="1" numFmtId="19">
    <nc r="C32">
      <v>42765</v>
    </nc>
    <odxf>
      <alignment vertical="top"/>
    </odxf>
    <ndxf>
      <alignment vertical="center"/>
    </ndxf>
  </rcc>
  <rcc rId="3425" sId="9" odxf="1" dxf="1">
    <nc r="D32">
      <f>C32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426" sId="9" odxf="1" dxf="1">
    <nc r="E32">
      <f>C32+3</f>
    </nc>
    <odxf>
      <alignment vertical="top"/>
    </odxf>
    <ndxf>
      <alignment vertical="center"/>
    </ndxf>
  </rcc>
  <rcc rId="3427" sId="9" odxf="1" dxf="1">
    <nc r="F32" t="inlineStr">
      <is>
        <t>CSCL SATURN</t>
      </is>
    </nc>
    <odxf>
      <font>
        <sz val="10"/>
        <color auto="1"/>
        <name val="Arial"/>
        <family val="2"/>
        <scheme val="none"/>
      </font>
      <alignment horizontal="general" vertical="bottom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 vertical="top"/>
      <border outline="0">
        <top style="thin">
          <color indexed="64"/>
        </top>
      </border>
    </ndxf>
  </rcc>
  <rcc rId="3428" sId="9" odxf="1" dxf="1" numFmtId="19">
    <nc r="G32">
      <v>42770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429" sId="9" odxf="1" dxf="1">
    <nc r="H32">
      <f>G32+11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9" sqref="A33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9" sqref="B33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9" sqref="C33" start="0" length="0">
    <dxf>
      <alignment vertical="center"/>
    </dxf>
  </rfmt>
  <rfmt sheetId="9" sqref="D33" start="0" length="0">
    <dxf>
      <font>
        <color indexed="8"/>
        <family val="2"/>
      </font>
      <numFmt numFmtId="165" formatCode="ddd"/>
      <alignment wrapText="0"/>
    </dxf>
  </rfmt>
  <rfmt sheetId="9" sqref="E33" start="0" length="0">
    <dxf>
      <alignment vertical="center"/>
    </dxf>
  </rfmt>
  <rcc rId="3430" sId="9" odxf="1" dxf="1">
    <nc r="F33" t="inlineStr">
      <is>
        <t>143W</t>
      </is>
    </nc>
    <odxf>
      <font>
        <sz val="10"/>
        <color auto="1"/>
        <name val="Arial"/>
        <family val="2"/>
        <scheme val="none"/>
      </font>
      <alignment horizontal="general" vertical="bottom" wrapText="0"/>
    </odxf>
    <ndxf>
      <font>
        <sz val="10"/>
        <color indexed="8"/>
        <name val="Arial"/>
        <family val="2"/>
        <scheme val="none"/>
      </font>
      <alignment horizontal="center" vertical="top" wrapText="1"/>
    </ndxf>
  </rcc>
  <rfmt sheetId="9" sqref="G33" start="0" length="0">
    <dxf>
      <font>
        <color indexed="8"/>
        <family val="2"/>
      </font>
      <alignment wrapText="0"/>
    </dxf>
  </rfmt>
  <rfmt sheetId="9" sqref="H33" start="0" length="0">
    <dxf>
      <font>
        <color indexed="8"/>
        <family val="2"/>
      </font>
      <alignment wrapText="0"/>
    </dxf>
  </rfmt>
  <rfmt sheetId="9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9" sqref="B34" start="0" length="0">
    <dxf>
      <border outline="0">
        <right style="thin">
          <color indexed="64"/>
        </right>
        <bottom style="thin">
          <color indexed="64"/>
        </bottom>
      </border>
    </dxf>
  </rfmt>
  <rfmt sheetId="9" sqref="C34" start="0" length="0">
    <dxf>
      <border outline="0">
        <bottom style="thin">
          <color indexed="64"/>
        </bottom>
      </border>
    </dxf>
  </rfmt>
  <rfmt sheetId="9" sqref="D34" start="0" length="0">
    <dxf>
      <border outline="0">
        <bottom style="thin">
          <color indexed="64"/>
        </bottom>
      </border>
    </dxf>
  </rfmt>
  <rfmt sheetId="9" sqref="E34" start="0" length="0">
    <dxf>
      <border outline="0">
        <bottom style="thin">
          <color indexed="64"/>
        </bottom>
      </border>
    </dxf>
  </rfmt>
  <rfmt sheetId="9" sqref="F34" start="0" length="0">
    <dxf>
      <border outline="0">
        <bottom style="thin">
          <color indexed="64"/>
        </bottom>
      </border>
    </dxf>
  </rfmt>
  <rfmt sheetId="9" sqref="G34" start="0" length="0">
    <dxf>
      <border outline="0">
        <bottom style="thin">
          <color indexed="64"/>
        </bottom>
      </border>
    </dxf>
  </rfmt>
  <rfmt sheetId="9" sqref="H34" start="0" length="0">
    <dxf>
      <border outline="0">
        <bottom style="thin">
          <color indexed="64"/>
        </bottom>
      </border>
    </dxf>
  </rfmt>
  <rcc rId="3431" sId="9">
    <oc r="B35" t="inlineStr">
      <is>
        <t>146S</t>
      </is>
    </oc>
    <nc r="B35" t="inlineStr">
      <is>
        <t>148S</t>
      </is>
    </nc>
  </rcc>
  <rcc rId="3432" sId="9" numFmtId="19">
    <oc r="C35">
      <v>42758</v>
    </oc>
    <nc r="C35">
      <v>42772</v>
    </nc>
  </rcc>
  <rcc rId="3433" sId="9">
    <oc r="D35">
      <f>C35</f>
    </oc>
    <nc r="D35">
      <f>C35</f>
    </nc>
  </rcc>
  <rcc rId="3434" sId="9">
    <oc r="E35">
      <f>C35+3</f>
    </oc>
    <nc r="E35">
      <f>C35+3</f>
    </nc>
  </rcc>
  <rcc rId="3435" sId="9">
    <oc r="B38" t="inlineStr">
      <is>
        <t>147S</t>
      </is>
    </oc>
    <nc r="B38" t="inlineStr">
      <is>
        <t>149S</t>
      </is>
    </nc>
  </rcc>
  <rcc rId="3436" sId="9" numFmtId="19">
    <oc r="C38">
      <v>42765</v>
    </oc>
    <nc r="C38">
      <v>42779</v>
    </nc>
  </rcc>
  <rcc rId="3437" sId="9">
    <oc r="D38">
      <f>C38</f>
    </oc>
    <nc r="D38">
      <f>C38</f>
    </nc>
  </rcc>
  <rcc rId="3438" sId="9">
    <oc r="E38">
      <f>C38+3</f>
    </oc>
    <nc r="E38">
      <f>C38+3</f>
    </nc>
  </rcc>
  <rcc rId="3439" sId="9">
    <oc r="F35" t="inlineStr">
      <is>
        <t>AIN SNAN</t>
      </is>
    </oc>
    <nc r="F35"/>
  </rcc>
  <rcc rId="3440" sId="9">
    <oc r="F36" t="inlineStr">
      <is>
        <t>702W</t>
      </is>
    </oc>
    <nc r="F36"/>
  </rcc>
  <rcc rId="3441" sId="9">
    <oc r="F38" t="inlineStr">
      <is>
        <t>CSCL SATURN</t>
      </is>
    </oc>
    <nc r="F38"/>
  </rcc>
  <rcc rId="3442" sId="9">
    <oc r="F39" t="inlineStr">
      <is>
        <t>143W</t>
      </is>
    </oc>
    <nc r="F39"/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443" sId="12" ref="A9:XFD9" action="deleteRow">
    <rfmt sheetId="12" xfDxf="1" sqref="A9:XFD9" start="0" length="0"/>
    <rcc rId="0" sId="12">
      <nc r="A9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2" dxf="1">
      <nc r="B9" t="inlineStr">
        <is>
          <t>139S</t>
        </is>
      </nc>
      <ndxf>
        <alignment horizontal="left" vertical="top"/>
      </ndxf>
    </rcc>
    <rcc rId="0" sId="12" dxf="1" numFmtId="19">
      <nc r="C9">
        <v>42703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BERLIN BRIDGE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42709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3444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2" dxf="1">
      <nc r="F9" t="inlineStr">
        <is>
          <t>035W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3445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3446" sId="12" ref="A9:XFD9" action="deleteRow">
    <rfmt sheetId="12" xfDxf="1" sqref="A9:XFD9" start="0" length="0"/>
    <rcc rId="0" sId="12">
      <nc r="A9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2" dxf="1">
      <nc r="B9" t="inlineStr">
        <is>
          <t>140S</t>
        </is>
      </nc>
      <ndxf>
        <alignment horizontal="left" vertical="top"/>
      </ndxf>
    </rcc>
    <rcc rId="0" sId="12" dxf="1" numFmtId="19">
      <nc r="C9">
        <v>42710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EVER DECENT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42715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3447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2" dxf="1">
      <nc r="F9" t="inlineStr">
        <is>
          <t>108W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3448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3449" sId="12" ref="A30:XFD32" action="insertRow"/>
  <rfmt sheetId="12" sqref="A30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30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30" start="0" length="0">
    <dxf>
      <alignment vertical="center"/>
    </dxf>
  </rfmt>
  <rfmt sheetId="12" sqref="D30" start="0" length="0">
    <dxf>
      <font>
        <color indexed="8"/>
        <family val="2"/>
      </font>
      <numFmt numFmtId="165" formatCode="ddd"/>
      <alignment wrapText="0"/>
    </dxf>
  </rfmt>
  <rfmt sheetId="12" sqref="E30" start="0" length="0">
    <dxf>
      <alignment vertical="center"/>
    </dxf>
  </rfmt>
  <rfmt sheetId="12" sqref="F30" start="0" length="0">
    <dxf>
      <alignment horizontal="center" vertical="top"/>
      <border outline="0">
        <top style="thin">
          <color indexed="64"/>
        </top>
      </border>
    </dxf>
  </rfmt>
  <rcc rId="3450" sId="12" numFmtId="19">
    <nc r="G30">
      <v>42771</v>
    </nc>
  </rcc>
  <rcc rId="3451" sId="12">
    <nc r="H30">
      <f>G30+19</f>
    </nc>
  </rcc>
  <rfmt sheetId="12" sqref="A31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31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31" start="0" length="0">
    <dxf>
      <alignment vertical="center"/>
    </dxf>
  </rfmt>
  <rfmt sheetId="12" sqref="D31" start="0" length="0">
    <dxf>
      <font>
        <color indexed="8"/>
        <family val="2"/>
      </font>
      <numFmt numFmtId="165" formatCode="ddd"/>
      <alignment wrapText="0"/>
    </dxf>
  </rfmt>
  <rfmt sheetId="12" sqref="E31" start="0" length="0">
    <dxf>
      <alignment vertical="center"/>
    </dxf>
  </rfmt>
  <rfmt sheetId="12" sqref="F31" start="0" length="0">
    <dxf>
      <font>
        <sz val="10"/>
        <color indexed="8"/>
        <name val="Arial"/>
        <family val="2"/>
        <scheme val="none"/>
      </font>
      <alignment horizontal="center" vertical="top"/>
    </dxf>
  </rfmt>
  <rfmt sheetId="12" sqref="A32" start="0" length="0">
    <dxf>
      <border outline="0">
        <left style="thin">
          <color indexed="64"/>
        </left>
        <bottom style="thin">
          <color indexed="64"/>
        </bottom>
      </border>
    </dxf>
  </rfmt>
  <rfmt sheetId="12" sqref="B32" start="0" length="0">
    <dxf>
      <border outline="0">
        <right style="thin">
          <color indexed="64"/>
        </right>
        <bottom style="thin">
          <color indexed="64"/>
        </bottom>
      </border>
    </dxf>
  </rfmt>
  <rfmt sheetId="12" sqref="C32" start="0" length="0">
    <dxf>
      <border outline="0">
        <bottom style="thin">
          <color indexed="64"/>
        </bottom>
      </border>
    </dxf>
  </rfmt>
  <rfmt sheetId="12" sqref="D32" start="0" length="0">
    <dxf>
      <border outline="0">
        <bottom style="thin">
          <color indexed="64"/>
        </bottom>
      </border>
    </dxf>
  </rfmt>
  <rfmt sheetId="12" sqref="E32" start="0" length="0">
    <dxf>
      <border outline="0">
        <bottom style="thin">
          <color indexed="64"/>
        </bottom>
      </border>
    </dxf>
  </rfmt>
  <rfmt sheetId="12" sqref="F32" start="0" length="0">
    <dxf>
      <border outline="0">
        <bottom style="thin">
          <color indexed="64"/>
        </bottom>
      </border>
    </dxf>
  </rfmt>
  <rfmt sheetId="12" sqref="G32" start="0" length="0">
    <dxf>
      <border outline="0">
        <bottom style="thin">
          <color indexed="64"/>
        </bottom>
      </border>
    </dxf>
  </rfmt>
  <rfmt sheetId="12" sqref="H32" start="0" length="0">
    <dxf>
      <border outline="0">
        <bottom style="thin">
          <color indexed="64"/>
        </bottom>
      </border>
    </dxf>
  </rfmt>
  <rrc rId="3452" sId="12" ref="A30:XFD32" action="insertRow"/>
  <rcc rId="3453" sId="12" odxf="1" dxf="1">
    <nc r="A30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454" sId="12" odxf="1" dxf="1">
    <nc r="B30" t="inlineStr">
      <is>
        <t>147S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455" sId="12" odxf="1" dxf="1" numFmtId="19">
    <nc r="C30">
      <v>42765</v>
    </nc>
    <odxf>
      <alignment vertical="top"/>
    </odxf>
    <ndxf>
      <alignment vertical="center"/>
    </ndxf>
  </rcc>
  <rcc rId="3456" sId="12" odxf="1" dxf="1">
    <nc r="D30">
      <f>C30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457" sId="12" odxf="1" dxf="1">
    <nc r="E30">
      <f>C30+3</f>
    </nc>
    <odxf>
      <alignment vertical="top"/>
    </odxf>
    <ndxf>
      <alignment vertical="center"/>
    </ndxf>
  </rcc>
  <rcc rId="3458" sId="12" odxf="1" dxf="1">
    <nc r="F30" t="inlineStr">
      <is>
        <t>BERLIN BRIDGE</t>
      </is>
    </nc>
    <odxf>
      <alignment horizontal="general" vertical="bottom"/>
      <border outline="0">
        <top/>
      </border>
    </odxf>
    <ndxf>
      <alignment horizontal="center" vertical="top"/>
      <border outline="0">
        <top style="thin">
          <color indexed="64"/>
        </top>
      </border>
    </ndxf>
  </rcc>
  <rcc rId="3459" sId="12" numFmtId="19">
    <nc r="G30">
      <v>42771</v>
    </nc>
  </rcc>
  <rcc rId="3460" sId="12">
    <nc r="H30">
      <f>G30+19</f>
    </nc>
  </rcc>
  <rfmt sheetId="12" sqref="A31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31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31" start="0" length="0">
    <dxf>
      <alignment vertical="center"/>
    </dxf>
  </rfmt>
  <rfmt sheetId="12" sqref="D31" start="0" length="0">
    <dxf>
      <font>
        <color indexed="8"/>
        <family val="2"/>
      </font>
      <numFmt numFmtId="165" formatCode="ddd"/>
      <alignment wrapText="0"/>
    </dxf>
  </rfmt>
  <rfmt sheetId="12" sqref="E31" start="0" length="0">
    <dxf>
      <alignment vertical="center"/>
    </dxf>
  </rfmt>
  <rcc rId="3461" sId="12" odxf="1" dxf="1">
    <nc r="F31" t="inlineStr">
      <is>
        <t>036W</t>
      </is>
    </nc>
    <odxf>
      <font>
        <sz val="10"/>
        <color auto="1"/>
        <name val="Arial"/>
        <family val="2"/>
        <scheme val="none"/>
      </font>
      <alignment horizontal="general" vertical="bottom"/>
    </odxf>
    <ndxf>
      <font>
        <sz val="10"/>
        <color indexed="8"/>
        <name val="Arial"/>
        <family val="2"/>
        <scheme val="none"/>
      </font>
      <alignment horizontal="center" vertical="top"/>
    </ndxf>
  </rcc>
  <rfmt sheetId="12" sqref="A32" start="0" length="0">
    <dxf>
      <border outline="0">
        <left style="thin">
          <color indexed="64"/>
        </left>
        <bottom style="thin">
          <color indexed="64"/>
        </bottom>
      </border>
    </dxf>
  </rfmt>
  <rfmt sheetId="12" sqref="B32" start="0" length="0">
    <dxf>
      <border outline="0">
        <right style="thin">
          <color indexed="64"/>
        </right>
        <bottom style="thin">
          <color indexed="64"/>
        </bottom>
      </border>
    </dxf>
  </rfmt>
  <rfmt sheetId="12" sqref="C32" start="0" length="0">
    <dxf>
      <border outline="0">
        <bottom style="thin">
          <color indexed="64"/>
        </bottom>
      </border>
    </dxf>
  </rfmt>
  <rfmt sheetId="12" sqref="D32" start="0" length="0">
    <dxf>
      <border outline="0">
        <bottom style="thin">
          <color indexed="64"/>
        </bottom>
      </border>
    </dxf>
  </rfmt>
  <rfmt sheetId="12" sqref="E32" start="0" length="0">
    <dxf>
      <border outline="0">
        <bottom style="thin">
          <color indexed="64"/>
        </bottom>
      </border>
    </dxf>
  </rfmt>
  <rfmt sheetId="12" sqref="F32" start="0" length="0">
    <dxf>
      <border outline="0">
        <bottom style="thin">
          <color indexed="64"/>
        </bottom>
      </border>
    </dxf>
  </rfmt>
  <rfmt sheetId="12" sqref="G32" start="0" length="0">
    <dxf>
      <border outline="0">
        <bottom style="thin">
          <color indexed="64"/>
        </bottom>
      </border>
    </dxf>
  </rfmt>
  <rfmt sheetId="12" sqref="H32" start="0" length="0">
    <dxf>
      <border outline="0">
        <bottom style="thin">
          <color indexed="64"/>
        </bottom>
      </border>
    </dxf>
  </rfmt>
  <rcc rId="3462" sId="12">
    <nc r="A33" t="inlineStr">
      <is>
        <t>HANSA HOMBURG</t>
      </is>
    </nc>
  </rcc>
  <rcc rId="3463" sId="12">
    <nc r="B33" t="inlineStr">
      <is>
        <t>148S</t>
      </is>
    </nc>
  </rcc>
  <rcc rId="3464" sId="12" numFmtId="19">
    <nc r="C33">
      <v>42772</v>
    </nc>
  </rcc>
  <rcc rId="3465" sId="12">
    <nc r="D33">
      <f>C33</f>
    </nc>
  </rcc>
  <rcc rId="3466" sId="12">
    <nc r="E33">
      <f>C33+3</f>
    </nc>
  </rcc>
  <rcc rId="3467" sId="12">
    <oc r="B36" t="inlineStr">
      <is>
        <t>147S</t>
      </is>
    </oc>
    <nc r="B36" t="inlineStr">
      <is>
        <t>149S</t>
      </is>
    </nc>
  </rcc>
  <rcc rId="3468" sId="12" numFmtId="19">
    <oc r="C36">
      <v>42765</v>
    </oc>
    <nc r="C36">
      <v>42779</v>
    </nc>
  </rcc>
  <rcc rId="3469" sId="12">
    <oc r="D36">
      <f>C36</f>
    </oc>
    <nc r="D36">
      <f>C36</f>
    </nc>
  </rcc>
  <rcc rId="3470" sId="12">
    <oc r="E36">
      <f>C36+3</f>
    </oc>
    <nc r="E36">
      <f>C36+3</f>
    </nc>
  </rcc>
  <rcc rId="3471" sId="12">
    <oc r="F36" t="inlineStr">
      <is>
        <t>BERLIN BRIDGE</t>
      </is>
    </oc>
    <nc r="F36"/>
  </rcc>
  <rcc rId="3472" sId="12">
    <oc r="F37" t="inlineStr">
      <is>
        <t>036W</t>
      </is>
    </oc>
    <nc r="F37"/>
  </rc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473" sId="14" ref="A16:XFD16" action="deleteRow">
    <undo index="65535" exp="ref" v="1" dr="$C$16" r="L46" sId="14"/>
    <undo index="0" exp="ref" v="1" dr="L16" r="L46" sId="14"/>
    <undo index="65535" exp="ref" v="1" dr="$C$16" r="K46" sId="14"/>
    <undo index="0" exp="ref" v="1" dr="K16" r="K46" sId="14"/>
    <undo index="65535" exp="ref" v="1" dr="$C$16" r="J46" sId="14"/>
    <undo index="0" exp="ref" v="1" dr="J16" r="J46" sId="14"/>
    <undo index="65535" exp="ref" v="1" dr="$C$16" r="I46" sId="14"/>
    <undo index="0" exp="ref" v="1" dr="I16" r="I46" sId="14"/>
    <undo index="65535" exp="ref" v="1" dr="$C$16" r="H46" sId="14"/>
    <undo index="0" exp="ref" v="1" dr="H16" r="H46" sId="14"/>
    <rfmt sheetId="14" xfDxf="1" sqref="A16:XFD16" start="0" length="0"/>
    <rcc rId="0" sId="14">
      <nc r="A16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4" dxf="1">
      <nc r="B16" t="inlineStr">
        <is>
          <t>139S</t>
        </is>
      </nc>
      <ndxf>
        <alignment horizontal="left"/>
      </ndxf>
    </rcc>
    <rcc rId="0" sId="14" dxf="1" numFmtId="19">
      <nc r="C16">
        <v>42703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AL DAHNA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42713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3474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648W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3475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F16" t="inlineStr">
        <is>
          <t>(FULL)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476" sId="14" ref="A16:XFD16" action="deleteRow">
    <rfmt sheetId="14" xfDxf="1" sqref="A16:XFD16" start="0" length="0"/>
    <rcc rId="0" sId="14">
      <nc r="A16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4" dxf="1">
      <nc r="B16" t="inlineStr">
        <is>
          <t>140S</t>
        </is>
      </nc>
      <ndxf>
        <alignment horizontal="left"/>
      </ndxf>
    </rcc>
    <rcc rId="0" sId="14" dxf="1" numFmtId="19">
      <nc r="C16">
        <v>42710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CSCL INDIAN OCEAN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42719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3477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017W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3478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F16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3479" sId="14">
    <oc r="H40">
      <f>#REF!-#REF!</f>
    </oc>
    <nc r="H40">
      <f>H34-$C$34</f>
    </nc>
  </rcc>
  <rcc rId="3480" sId="14">
    <oc r="I40">
      <f>#REF!-#REF!</f>
    </oc>
    <nc r="I40">
      <f>I34-$C$34</f>
    </nc>
  </rcc>
  <rcc rId="3481" sId="14">
    <oc r="J40">
      <f>#REF!-#REF!</f>
    </oc>
    <nc r="J40">
      <f>J34-$C$34</f>
    </nc>
  </rcc>
  <rcc rId="3482" sId="14">
    <oc r="K40">
      <f>#REF!-#REF!</f>
    </oc>
    <nc r="K40">
      <f>K34-$C$34</f>
    </nc>
  </rcc>
  <rcc rId="3483" sId="14">
    <oc r="L40">
      <f>#REF!-#REF!</f>
    </oc>
    <nc r="L40">
      <f>L34-$C$34</f>
    </nc>
  </rcc>
  <rrc rId="3484" sId="14" ref="A34:XFD39" action="insertRow"/>
  <rcc rId="3485" sId="14" odxf="1" dxf="1">
    <nc r="A34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486" sId="14" odxf="1" dxf="1">
    <nc r="B34" t="inlineStr">
      <is>
        <t>146S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487" sId="14" odxf="1" dxf="1" numFmtId="19">
    <nc r="C34">
      <v>42758</v>
    </nc>
    <odxf>
      <alignment vertical="top"/>
    </odxf>
    <ndxf>
      <alignment vertical="center"/>
    </ndxf>
  </rcc>
  <rcc rId="3488" sId="14" odxf="1" dxf="1">
    <nc r="D34">
      <f>C34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489" sId="14" odxf="1" dxf="1">
    <nc r="E34">
      <f>C34+3</f>
    </nc>
    <odxf>
      <alignment vertical="top"/>
    </odxf>
    <ndxf>
      <alignment vertical="center"/>
    </ndxf>
  </rcc>
  <rcc rId="3490" sId="14" odxf="1" dxf="1">
    <nc r="F34" t="inlineStr">
      <is>
        <t>CSCL ARCTIC OCEAN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3491" sId="14" odxf="1" dxf="1" numFmtId="19">
    <nc r="G34">
      <v>42768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492" sId="14" odxf="1" dxf="1">
    <nc r="H34">
      <f>G34+12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493" sId="14" odxf="1" dxf="1">
    <nc r="I34">
      <f>G34+20</f>
    </nc>
    <odxf>
      <border outline="0">
        <top/>
      </border>
    </odxf>
    <ndxf>
      <border outline="0">
        <top style="thin">
          <color indexed="64"/>
        </top>
      </border>
    </ndxf>
  </rcc>
  <rcc rId="3494" sId="14" odxf="1" dxf="1">
    <nc r="J34">
      <f>G34+23</f>
    </nc>
    <odxf>
      <border outline="0">
        <top/>
      </border>
    </odxf>
    <ndxf>
      <border outline="0">
        <top style="thin">
          <color indexed="64"/>
        </top>
      </border>
    </ndxf>
  </rcc>
  <rcc rId="3495" sId="14" odxf="1" dxf="1">
    <nc r="K34">
      <f>G34+25</f>
    </nc>
    <odxf>
      <border outline="0">
        <top/>
      </border>
    </odxf>
    <ndxf>
      <border outline="0">
        <top style="thin">
          <color indexed="64"/>
        </top>
      </border>
    </ndxf>
  </rcc>
  <rcc rId="3496" sId="14" odxf="1" dxf="1">
    <nc r="L34">
      <f>G34+28</f>
    </nc>
    <odxf>
      <border outline="0">
        <top/>
      </border>
    </odxf>
    <ndxf>
      <border outline="0">
        <top style="thin">
          <color indexed="64"/>
        </top>
      </border>
    </ndxf>
  </rcc>
  <rfmt sheetId="14" sqref="A35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4" sqref="B35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4" sqref="C35" start="0" length="0">
    <dxf>
      <alignment vertical="center"/>
    </dxf>
  </rfmt>
  <rfmt sheetId="14" sqref="D35" start="0" length="0">
    <dxf>
      <font>
        <color indexed="8"/>
        <family val="2"/>
      </font>
      <numFmt numFmtId="165" formatCode="ddd"/>
      <alignment wrapText="0"/>
    </dxf>
  </rfmt>
  <rfmt sheetId="14" sqref="E35" start="0" length="0">
    <dxf>
      <alignment vertical="center"/>
    </dxf>
  </rfmt>
  <rcc rId="3497" sId="14" odxf="1" dxf="1">
    <nc r="F35" t="inlineStr">
      <is>
        <t>017W</t>
      </is>
    </nc>
    <odxf>
      <font>
        <sz val="10"/>
        <color auto="1"/>
        <name val="Arial"/>
        <family val="2"/>
        <scheme val="none"/>
      </font>
      <alignment horizontal="general" wrapText="0"/>
    </odxf>
    <ndxf>
      <font>
        <sz val="10"/>
        <color indexed="8"/>
        <name val="Arial"/>
        <family val="2"/>
        <scheme val="none"/>
      </font>
      <alignment horizontal="center" wrapText="1"/>
    </ndxf>
  </rcc>
  <rfmt sheetId="14" sqref="G35" start="0" length="0">
    <dxf>
      <font>
        <color indexed="8"/>
        <family val="2"/>
      </font>
      <alignment wrapText="0"/>
    </dxf>
  </rfmt>
  <rfmt sheetId="14" sqref="H35" start="0" length="0">
    <dxf>
      <font>
        <color indexed="8"/>
        <family val="2"/>
      </font>
      <alignment wrapText="0"/>
    </dxf>
  </rfmt>
  <rfmt sheetId="14" sqref="K35" start="0" length="0">
    <dxf/>
  </rfmt>
  <rfmt sheetId="14" sqref="L35" start="0" length="0">
    <dxf/>
  </rfmt>
  <rfmt sheetId="14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14" sqref="B36" start="0" length="0">
    <dxf>
      <border outline="0">
        <right style="thin">
          <color indexed="64"/>
        </right>
        <bottom style="thin">
          <color indexed="64"/>
        </bottom>
      </border>
    </dxf>
  </rfmt>
  <rfmt sheetId="14" sqref="C36" start="0" length="0">
    <dxf>
      <border outline="0">
        <bottom style="thin">
          <color indexed="64"/>
        </bottom>
      </border>
    </dxf>
  </rfmt>
  <rfmt sheetId="14" sqref="D36" start="0" length="0">
    <dxf>
      <border outline="0">
        <bottom style="thin">
          <color indexed="64"/>
        </bottom>
      </border>
    </dxf>
  </rfmt>
  <rfmt sheetId="14" sqref="E36" start="0" length="0">
    <dxf>
      <border outline="0">
        <bottom style="thin">
          <color indexed="64"/>
        </bottom>
      </border>
    </dxf>
  </rfmt>
  <rfmt sheetId="14" sqref="F36" start="0" length="0">
    <dxf>
      <border outline="0">
        <bottom style="thin">
          <color indexed="64"/>
        </bottom>
      </border>
    </dxf>
  </rfmt>
  <rfmt sheetId="14" sqref="G36" start="0" length="0">
    <dxf>
      <border outline="0">
        <bottom style="thin">
          <color indexed="64"/>
        </bottom>
      </border>
    </dxf>
  </rfmt>
  <rfmt sheetId="14" sqref="H36" start="0" length="0">
    <dxf>
      <border outline="0">
        <bottom style="thin">
          <color indexed="64"/>
        </bottom>
      </border>
    </dxf>
  </rfmt>
  <rfmt sheetId="14" sqref="I36" start="0" length="0">
    <dxf>
      <border outline="0">
        <bottom style="thin">
          <color indexed="64"/>
        </bottom>
      </border>
    </dxf>
  </rfmt>
  <rfmt sheetId="14" sqref="J36" start="0" length="0">
    <dxf>
      <border outline="0">
        <bottom style="thin">
          <color indexed="64"/>
        </bottom>
      </border>
    </dxf>
  </rfmt>
  <rfmt sheetId="14" sqref="K36" start="0" length="0">
    <dxf>
      <border outline="0">
        <bottom style="thin">
          <color indexed="64"/>
        </bottom>
      </border>
    </dxf>
  </rfmt>
  <rfmt sheetId="14" sqref="L36" start="0" length="0">
    <dxf>
      <border outline="0">
        <bottom style="thin">
          <color indexed="64"/>
        </bottom>
      </border>
    </dxf>
  </rfmt>
  <rcc rId="3498" sId="14" odxf="1" dxf="1">
    <nc r="A37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499" sId="14" odxf="1" dxf="1">
    <nc r="B37" t="inlineStr">
      <is>
        <t>147S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500" sId="14" odxf="1" dxf="1" numFmtId="19">
    <nc r="C37">
      <v>42765</v>
    </nc>
    <odxf>
      <alignment vertical="top"/>
    </odxf>
    <ndxf>
      <alignment vertical="center"/>
    </ndxf>
  </rcc>
  <rcc rId="3501" sId="14" odxf="1" dxf="1">
    <nc r="D37">
      <f>C37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502" sId="14" odxf="1" dxf="1">
    <nc r="E37">
      <f>C37+3</f>
    </nc>
    <odxf>
      <alignment vertical="top"/>
    </odxf>
    <ndxf>
      <alignment vertical="center"/>
    </ndxf>
  </rcc>
  <rcc rId="3503" sId="14" odxf="1" dxf="1">
    <nc r="F37" t="inlineStr">
      <is>
        <t>TBA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3504" sId="14" odxf="1" dxf="1" numFmtId="19">
    <nc r="G37">
      <v>42775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05" sId="14" odxf="1" dxf="1">
    <nc r="H37">
      <f>G37+12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06" sId="14" odxf="1" dxf="1">
    <nc r="I37">
      <f>G37+20</f>
    </nc>
    <odxf>
      <border outline="0">
        <top/>
      </border>
    </odxf>
    <ndxf>
      <border outline="0">
        <top style="thin">
          <color indexed="64"/>
        </top>
      </border>
    </ndxf>
  </rcc>
  <rcc rId="3507" sId="14" odxf="1" dxf="1">
    <nc r="J37">
      <f>G37+23</f>
    </nc>
    <odxf>
      <border outline="0">
        <top/>
      </border>
    </odxf>
    <ndxf>
      <border outline="0">
        <top style="thin">
          <color indexed="64"/>
        </top>
      </border>
    </ndxf>
  </rcc>
  <rcc rId="3508" sId="14" odxf="1" dxf="1">
    <nc r="K37">
      <f>G37+25</f>
    </nc>
    <odxf>
      <border outline="0">
        <top/>
      </border>
    </odxf>
    <ndxf>
      <border outline="0">
        <top style="thin">
          <color indexed="64"/>
        </top>
      </border>
    </ndxf>
  </rcc>
  <rcc rId="3509" sId="14" odxf="1" dxf="1">
    <nc r="L37">
      <f>G37+28</f>
    </nc>
    <odxf>
      <border outline="0">
        <top/>
      </border>
    </odxf>
    <ndxf>
      <border outline="0">
        <top style="thin">
          <color indexed="64"/>
        </top>
      </border>
    </ndxf>
  </rcc>
  <rfmt sheetId="14" sqref="A38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4" sqref="B38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4" sqref="C38" start="0" length="0">
    <dxf>
      <alignment vertical="center"/>
    </dxf>
  </rfmt>
  <rfmt sheetId="14" sqref="D38" start="0" length="0">
    <dxf>
      <font>
        <color indexed="8"/>
        <family val="2"/>
      </font>
      <numFmt numFmtId="165" formatCode="ddd"/>
      <alignment wrapText="0"/>
    </dxf>
  </rfmt>
  <rfmt sheetId="14" sqref="E38" start="0" length="0">
    <dxf>
      <alignment vertical="center"/>
    </dxf>
  </rfmt>
  <rfmt sheetId="14" sqref="F38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4" sqref="G38" start="0" length="0">
    <dxf>
      <font>
        <color indexed="8"/>
        <family val="2"/>
      </font>
      <alignment wrapText="0"/>
    </dxf>
  </rfmt>
  <rfmt sheetId="14" sqref="H38" start="0" length="0">
    <dxf>
      <font>
        <color indexed="8"/>
        <family val="2"/>
      </font>
      <alignment wrapText="0"/>
    </dxf>
  </rfmt>
  <rfmt sheetId="14" sqref="K38" start="0" length="0">
    <dxf/>
  </rfmt>
  <rfmt sheetId="14" sqref="L38" start="0" length="0">
    <dxf/>
  </rfmt>
  <rfmt sheetId="14" sqref="A39" start="0" length="0">
    <dxf>
      <border outline="0">
        <left style="thin">
          <color indexed="64"/>
        </left>
        <bottom style="thin">
          <color indexed="64"/>
        </bottom>
      </border>
    </dxf>
  </rfmt>
  <rfmt sheetId="14" sqref="B39" start="0" length="0">
    <dxf>
      <border outline="0">
        <right style="thin">
          <color indexed="64"/>
        </right>
        <bottom style="thin">
          <color indexed="64"/>
        </bottom>
      </border>
    </dxf>
  </rfmt>
  <rfmt sheetId="14" sqref="C39" start="0" length="0">
    <dxf>
      <border outline="0">
        <bottom style="thin">
          <color indexed="64"/>
        </bottom>
      </border>
    </dxf>
  </rfmt>
  <rfmt sheetId="14" sqref="D39" start="0" length="0">
    <dxf>
      <border outline="0">
        <bottom style="thin">
          <color indexed="64"/>
        </bottom>
      </border>
    </dxf>
  </rfmt>
  <rfmt sheetId="14" sqref="E39" start="0" length="0">
    <dxf>
      <border outline="0">
        <bottom style="thin">
          <color indexed="64"/>
        </bottom>
      </border>
    </dxf>
  </rfmt>
  <rfmt sheetId="14" sqref="F39" start="0" length="0">
    <dxf>
      <border outline="0">
        <bottom style="thin">
          <color indexed="64"/>
        </bottom>
      </border>
    </dxf>
  </rfmt>
  <rfmt sheetId="14" sqref="G39" start="0" length="0">
    <dxf>
      <border outline="0">
        <bottom style="thin">
          <color indexed="64"/>
        </bottom>
      </border>
    </dxf>
  </rfmt>
  <rfmt sheetId="14" sqref="H39" start="0" length="0">
    <dxf>
      <border outline="0">
        <bottom style="thin">
          <color indexed="64"/>
        </bottom>
      </border>
    </dxf>
  </rfmt>
  <rfmt sheetId="14" sqref="I39" start="0" length="0">
    <dxf>
      <border outline="0">
        <bottom style="thin">
          <color indexed="64"/>
        </bottom>
      </border>
    </dxf>
  </rfmt>
  <rfmt sheetId="14" sqref="J39" start="0" length="0">
    <dxf>
      <border outline="0">
        <bottom style="thin">
          <color indexed="64"/>
        </bottom>
      </border>
    </dxf>
  </rfmt>
  <rfmt sheetId="14" sqref="K39" start="0" length="0">
    <dxf>
      <border outline="0">
        <bottom style="thin">
          <color indexed="64"/>
        </bottom>
      </border>
    </dxf>
  </rfmt>
  <rfmt sheetId="14" sqref="L39" start="0" length="0">
    <dxf>
      <border outline="0">
        <bottom style="thin">
          <color indexed="64"/>
        </bottom>
      </border>
    </dxf>
  </rfmt>
  <rcc rId="3510" sId="14">
    <oc r="F40" t="inlineStr">
      <is>
        <t>CSCL ARCTIC OCEAN</t>
      </is>
    </oc>
    <nc r="F40"/>
  </rcc>
  <rcc rId="3511" sId="14">
    <oc r="F41" t="inlineStr">
      <is>
        <t>017W</t>
      </is>
    </oc>
    <nc r="F41"/>
  </rcc>
  <rcc rId="3512" sId="14">
    <oc r="F43" t="inlineStr">
      <is>
        <t>TBA</t>
      </is>
    </oc>
    <nc r="F43"/>
  </rcc>
  <rcc rId="3513" sId="14">
    <oc r="B40" t="inlineStr">
      <is>
        <t>146S</t>
      </is>
    </oc>
    <nc r="B40" t="inlineStr">
      <is>
        <t>148S</t>
      </is>
    </nc>
  </rcc>
  <rcc rId="3514" sId="14" numFmtId="19">
    <oc r="C40">
      <v>42758</v>
    </oc>
    <nc r="C40">
      <v>42772</v>
    </nc>
  </rcc>
  <rcc rId="3515" sId="14">
    <oc r="D40">
      <f>C40</f>
    </oc>
    <nc r="D40">
      <f>C40</f>
    </nc>
  </rcc>
  <rcc rId="3516" sId="14">
    <oc r="E40">
      <f>C40+3</f>
    </oc>
    <nc r="E40">
      <f>C40+3</f>
    </nc>
  </rcc>
  <rcc rId="3517" sId="14">
    <oc r="B43" t="inlineStr">
      <is>
        <t>147S</t>
      </is>
    </oc>
    <nc r="B43" t="inlineStr">
      <is>
        <t>149S</t>
      </is>
    </nc>
  </rcc>
  <rcc rId="3518" sId="14" numFmtId="19">
    <oc r="C43">
      <v>42765</v>
    </oc>
    <nc r="C43">
      <v>42779</v>
    </nc>
  </rcc>
  <rcc rId="3519" sId="14">
    <oc r="D43">
      <f>C43</f>
    </oc>
    <nc r="D43">
      <f>C43</f>
    </nc>
  </rcc>
  <rcc rId="3520" sId="14">
    <oc r="E43">
      <f>C43+3</f>
    </oc>
    <nc r="E43">
      <f>C43+3</f>
    </nc>
  </rcc>
  <rrc rId="3521" sId="15" ref="A11:XFD11" action="deleteRow">
    <rfmt sheetId="15" xfDxf="1" sqref="A11:XFD11" start="0" length="0"/>
    <rcc rId="0" sId="15" dxf="1">
      <nc r="A11" t="inlineStr">
        <is>
          <t>CMA CGM AMERIGO VESPUCCI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5" dxf="1" quotePrefix="1">
      <nc r="B11" t="inlineStr">
        <is>
          <t>107W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42670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G11">
        <f>E11+20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H11">
        <f>E11+21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I11">
        <f>E11+23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1">
        <f>E11+26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K11">
        <f>E11+35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22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5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23" sId="15" ref="A11:XFD11" action="deleteRow">
    <rfmt sheetId="15" xfDxf="1" sqref="A11:XFD11" start="0" length="0"/>
    <rcc rId="0" sId="15" dxf="1">
      <nc r="A11" t="inlineStr">
        <is>
          <r>
            <t xml:space="preserve">CMA CGM ALASKA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15" dxf="1" quotePrefix="1">
      <nc r="B11" t="inlineStr">
        <is>
          <t>109W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42678</v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G11">
        <f>E11+20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H11">
        <f>E11+21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I11">
        <f>E11+23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1">
        <f>E11+26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K11" t="inlineStr">
        <is>
          <t>LDN GW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24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5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5" dxf="1" numFmtId="19">
      <nc r="K11">
        <v>42707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25" sId="15" ref="A11:XFD11" action="deleteRow">
    <rfmt sheetId="15" xfDxf="1" sqref="A11:XFD11" start="0" length="0"/>
    <rcc rId="0" sId="15" dxf="1">
      <nc r="A11" t="inlineStr">
        <is>
          <r>
            <t xml:space="preserve">CMA CGM LAPEROUSE </t>
          </r>
          <r>
            <rPr>
              <sz val="10"/>
              <color rgb="FFFF0000"/>
              <rFont val="Arial"/>
              <family val="2"/>
            </rPr>
            <t>(FULL)</t>
          </r>
        </is>
      </nc>
      <ndxf>
        <border outline="0">
          <left style="thin">
            <color indexed="64"/>
          </left>
        </border>
      </ndxf>
    </rcc>
    <rcc rId="0" sId="15" dxf="1" quotePrefix="1">
      <nc r="B11" t="inlineStr">
        <is>
          <t>111W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42684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G11">
        <f>E11+20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H11">
        <f>E11+21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I11">
        <f>E11+23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1">
        <f>E11+26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K11" t="inlineStr">
        <is>
          <t>LDN GW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26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5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5" dxf="1" numFmtId="19">
      <nc r="K11">
        <v>42714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27" sId="15" ref="A11:XFD11" action="deleteRow">
    <rfmt sheetId="15" xfDxf="1" sqref="A11:XFD11" start="0" length="0"/>
    <rcc rId="0" sId="15" dxf="1">
      <nc r="A11" t="inlineStr">
        <is>
          <r>
            <t xml:space="preserve">CSCL JUPITER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15" dxf="1" quotePrefix="1">
      <nc r="B11" t="inlineStr">
        <is>
          <t>049W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42692</v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G11">
        <f>E11+20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H11">
        <f>E11+21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I11">
        <f>E11+23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1">
        <f>E11+26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K11">
        <f>E11+35</f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28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5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29" sId="15" ref="A11:XFD11" action="deleteRow">
    <rfmt sheetId="15" xfDxf="1" sqref="A11:XFD11" start="0" length="0"/>
    <rcc rId="0" sId="15" dxf="1">
      <nc r="A11" t="inlineStr">
        <is>
          <r>
            <t xml:space="preserve">JEBEL ALI </t>
          </r>
          <r>
            <rPr>
              <sz val="10"/>
              <color rgb="FFFF0000"/>
              <rFont val="Arial"/>
              <family val="2"/>
            </rPr>
            <t>(FULL - possible omit FXT)</t>
          </r>
        </is>
      </nc>
      <ndxf>
        <border outline="0">
          <left style="thin">
            <color indexed="64"/>
          </left>
        </border>
      </ndxf>
    </rcc>
    <rcc rId="0" sId="15" dxf="1" quotePrefix="1">
      <nc r="B11" t="inlineStr">
        <is>
          <t>559W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42698</v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G11">
        <f>E11+20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H11">
        <f>E11+21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I11">
        <f>E11+23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1">
        <f>E11+26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K11">
        <f>E11+35</f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30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5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3531" sId="17" ref="A9:XFD9" action="deleteRow">
    <rfmt sheetId="17" xfDxf="1" sqref="A9:XFD9" start="0" length="0"/>
    <rcc rId="0" sId="17" dxf="1">
      <nc r="A9" t="inlineStr">
        <is>
          <t>CMA CGM CENDRILLON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192W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42697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3532" sId="17" ref="A9:XFD9" action="deleteRow">
    <rfmt sheetId="17" xfDxf="1" sqref="A9:XFD9" start="0" length="0"/>
    <rfmt sheetId="17" sqref="A9" start="0" length="0">
      <dxf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533" sId="17" ref="A9:XFD9" action="deleteRow">
    <rfmt sheetId="17" xfDxf="1" sqref="A9:XFD9" start="0" length="0"/>
    <rcc rId="0" sId="17" dxf="1">
      <nc r="A9" t="inlineStr">
        <is>
          <r>
            <t xml:space="preserve">CMA CGM ALMAVIVA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indexed="8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194W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42705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3534" sId="17" ref="A9:XFD9" action="deleteRow">
    <rfmt sheetId="17" xfDxf="1" sqref="A9:XFD9" start="0" length="0"/>
    <rfmt sheetId="17" sqref="A9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535" sId="17" ref="A9:XFD9" action="deleteRow">
    <rfmt sheetId="17" xfDxf="1" sqref="A9:XFD9" start="0" length="0"/>
    <rcc rId="0" sId="17" dxf="1">
      <nc r="A9" t="inlineStr">
        <is>
          <r>
            <t xml:space="preserve">CMA CGM RHONE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indexed="8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196W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42712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3536" sId="17" ref="A9:XFD9" action="deleteRow">
    <rfmt sheetId="17" xfDxf="1" sqref="A9:XFD9" start="0" length="0"/>
    <rfmt sheetId="17" sqref="A9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537" sId="16" ref="A15:XFD15" action="deleteRow">
    <rfmt sheetId="16" xfDxf="1" sqref="A15:XFD15" start="0" length="0"/>
    <rcc rId="0" sId="16">
      <nc r="A15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6" dxf="1">
      <nc r="B15" t="inlineStr">
        <is>
          <t>139S</t>
        </is>
      </nc>
      <ndxf>
        <alignment horizontal="left"/>
      </ndxf>
    </rcc>
    <rcc rId="0" sId="16" dxf="1" numFmtId="19">
      <nc r="C15">
        <v>42703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COSCO HARMONY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42711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3538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033W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3539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F15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540" sId="16" ref="A15:XFD15" action="deleteRow">
    <rfmt sheetId="16" xfDxf="1" sqref="A15:XFD15" start="0" length="0"/>
    <rcc rId="0" sId="16">
      <nc r="A15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6" dxf="1">
      <nc r="B15" t="inlineStr">
        <is>
          <t>140S</t>
        </is>
      </nc>
      <ndxf>
        <alignment horizontal="left"/>
      </ndxf>
    </rcc>
    <rcc rId="0" sId="16" dxf="1" numFmtId="19">
      <nc r="C15">
        <v>42710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AL QIBLA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42716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3541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649W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3542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F15" t="inlineStr">
        <is>
          <t>(SPL only)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543" sId="16" ref="A33:XFD38" action="insertRow"/>
  <rcc rId="3544" sId="16" odxf="1" dxf="1">
    <nc r="A33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545" sId="16" odxf="1" dxf="1">
    <nc r="B33" t="inlineStr">
      <is>
        <t>146S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546" sId="16" odxf="1" dxf="1" numFmtId="19">
    <nc r="C33">
      <v>42758</v>
    </nc>
    <odxf>
      <alignment vertical="top"/>
    </odxf>
    <ndxf>
      <alignment vertical="center"/>
    </ndxf>
  </rcc>
  <rcc rId="3547" sId="16" odxf="1" dxf="1">
    <nc r="D33">
      <f>C33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548" sId="16" odxf="1" dxf="1">
    <nc r="E33">
      <f>C33+3</f>
    </nc>
    <odxf>
      <alignment vertical="top"/>
    </odxf>
    <ndxf>
      <alignment vertical="center"/>
    </ndxf>
  </rcc>
  <rcc rId="3549" sId="16" odxf="1" dxf="1">
    <nc r="F33" t="inlineStr">
      <is>
        <t>AL RIFFA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3550" sId="16" odxf="1" dxf="1" numFmtId="19">
    <nc r="G33">
      <v>42765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51" sId="16" odxf="1" dxf="1">
    <nc r="H33">
      <f>+G33+12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52" sId="16" odxf="1" dxf="1">
    <nc r="I33">
      <f>G33+13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53" sId="16" odxf="1" dxf="1">
    <nc r="J33">
      <f>+G33+18</f>
    </nc>
    <odxf>
      <border outline="0">
        <top/>
      </border>
    </odxf>
    <ndxf>
      <border outline="0">
        <top style="thin">
          <color indexed="64"/>
        </top>
      </border>
    </ndxf>
  </rcc>
  <rcc rId="3554" sId="16" odxf="1" dxf="1">
    <nc r="K33">
      <f>+G33+20</f>
    </nc>
    <odxf>
      <border outline="0">
        <top/>
      </border>
    </odxf>
    <ndxf>
      <border outline="0">
        <top style="thin">
          <color indexed="64"/>
        </top>
      </border>
    </ndxf>
  </rcc>
  <rcc rId="3555" sId="16" odxf="1" dxf="1">
    <nc r="L33">
      <f>G33+22</f>
    </nc>
    <odxf>
      <border outline="0">
        <top/>
      </border>
    </odxf>
    <ndxf>
      <border outline="0">
        <top style="thin">
          <color indexed="64"/>
        </top>
      </border>
    </ndxf>
  </rcc>
  <rcc rId="3556" sId="16" odxf="1" dxf="1">
    <nc r="M33">
      <f>G33+25</f>
    </nc>
    <odxf>
      <border outline="0">
        <top/>
      </border>
    </odxf>
    <ndxf>
      <border outline="0">
        <top style="thin">
          <color indexed="64"/>
        </top>
      </border>
    </ndxf>
  </rcc>
  <rfmt sheetId="16" sqref="A34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6" sqref="B34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6" sqref="C34" start="0" length="0">
    <dxf>
      <alignment vertical="center"/>
    </dxf>
  </rfmt>
  <rfmt sheetId="16" sqref="D34" start="0" length="0">
    <dxf>
      <font>
        <color indexed="8"/>
        <family val="2"/>
      </font>
      <numFmt numFmtId="165" formatCode="ddd"/>
      <alignment wrapText="0"/>
    </dxf>
  </rfmt>
  <rfmt sheetId="16" sqref="E34" start="0" length="0">
    <dxf>
      <alignment vertical="center"/>
    </dxf>
  </rfmt>
  <rcc rId="3557" sId="16" odxf="1" dxf="1">
    <nc r="F34" t="inlineStr">
      <is>
        <t>029W</t>
      </is>
    </nc>
    <odxf>
      <alignment horizontal="general" wrapText="0"/>
    </odxf>
    <ndxf>
      <alignment horizontal="center" wrapText="1"/>
    </ndxf>
  </rcc>
  <rfmt sheetId="16" sqref="A35" start="0" length="0">
    <dxf>
      <border outline="0">
        <left style="thin">
          <color indexed="64"/>
        </left>
        <bottom style="thin">
          <color indexed="64"/>
        </bottom>
      </border>
    </dxf>
  </rfmt>
  <rfmt sheetId="16" sqref="B35" start="0" length="0">
    <dxf>
      <border outline="0">
        <right style="thin">
          <color indexed="64"/>
        </right>
        <bottom style="thin">
          <color indexed="64"/>
        </bottom>
      </border>
    </dxf>
  </rfmt>
  <rfmt sheetId="16" sqref="C35" start="0" length="0">
    <dxf>
      <border outline="0">
        <bottom style="thin">
          <color indexed="64"/>
        </bottom>
      </border>
    </dxf>
  </rfmt>
  <rfmt sheetId="16" sqref="D35" start="0" length="0">
    <dxf>
      <border outline="0">
        <bottom style="thin">
          <color indexed="64"/>
        </bottom>
      </border>
    </dxf>
  </rfmt>
  <rfmt sheetId="16" sqref="E35" start="0" length="0">
    <dxf>
      <border outline="0">
        <bottom style="thin">
          <color indexed="64"/>
        </bottom>
      </border>
    </dxf>
  </rfmt>
  <rfmt sheetId="16" sqref="F35" start="0" length="0">
    <dxf>
      <border outline="0">
        <bottom style="thin">
          <color indexed="64"/>
        </bottom>
      </border>
    </dxf>
  </rfmt>
  <rfmt sheetId="16" sqref="G35" start="0" length="0">
    <dxf>
      <border outline="0">
        <bottom style="thin">
          <color indexed="64"/>
        </bottom>
      </border>
    </dxf>
  </rfmt>
  <rfmt sheetId="16" sqref="H35" start="0" length="0">
    <dxf>
      <border outline="0">
        <bottom style="thin">
          <color indexed="64"/>
        </bottom>
      </border>
    </dxf>
  </rfmt>
  <rfmt sheetId="16" sqref="I35" start="0" length="0">
    <dxf>
      <border outline="0">
        <bottom style="thin">
          <color indexed="64"/>
        </bottom>
      </border>
    </dxf>
  </rfmt>
  <rfmt sheetId="16" sqref="J35" start="0" length="0">
    <dxf>
      <border outline="0">
        <bottom style="thin">
          <color indexed="64"/>
        </bottom>
      </border>
    </dxf>
  </rfmt>
  <rfmt sheetId="16" sqref="K35" start="0" length="0">
    <dxf>
      <border outline="0">
        <bottom style="thin">
          <color indexed="64"/>
        </bottom>
      </border>
    </dxf>
  </rfmt>
  <rfmt sheetId="16" sqref="L35" start="0" length="0">
    <dxf>
      <border outline="0">
        <bottom style="thin">
          <color indexed="64"/>
        </bottom>
      </border>
    </dxf>
  </rfmt>
  <rfmt sheetId="16" sqref="M35" start="0" length="0">
    <dxf>
      <border outline="0">
        <bottom style="thin">
          <color indexed="64"/>
        </bottom>
      </border>
    </dxf>
  </rfmt>
  <rcc rId="3558" sId="16" odxf="1" dxf="1">
    <nc r="A36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559" sId="16" odxf="1" dxf="1">
    <nc r="B36" t="inlineStr">
      <is>
        <t>147S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560" sId="16" odxf="1" dxf="1" numFmtId="19">
    <nc r="C36">
      <v>42765</v>
    </nc>
    <odxf>
      <alignment vertical="top"/>
    </odxf>
    <ndxf>
      <alignment vertical="center"/>
    </ndxf>
  </rcc>
  <rcc rId="3561" sId="16" odxf="1" dxf="1">
    <nc r="D36">
      <f>C36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562" sId="16" odxf="1" dxf="1">
    <nc r="E36">
      <f>C36+3</f>
    </nc>
    <odxf>
      <alignment vertical="top"/>
    </odxf>
    <ndxf>
      <alignment vertical="center"/>
    </ndxf>
  </rcc>
  <rcc rId="3563" sId="16" odxf="1" dxf="1">
    <nc r="F36" t="inlineStr">
      <is>
        <t>MALIK AL ASHTAR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3564" sId="16" odxf="1" dxf="1" numFmtId="19">
    <nc r="G36">
      <v>42772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65" sId="16" odxf="1" dxf="1">
    <nc r="H36">
      <f>+G36+12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66" sId="16" odxf="1" dxf="1">
    <nc r="I36">
      <f>G36+13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67" sId="16" odxf="1" dxf="1">
    <nc r="J36">
      <f>+G36+18</f>
    </nc>
    <odxf>
      <border outline="0">
        <top/>
      </border>
    </odxf>
    <ndxf>
      <border outline="0">
        <top style="thin">
          <color indexed="64"/>
        </top>
      </border>
    </ndxf>
  </rcc>
  <rcc rId="3568" sId="16" odxf="1" dxf="1">
    <nc r="K36">
      <f>+G36+20</f>
    </nc>
    <odxf>
      <border outline="0">
        <top/>
      </border>
    </odxf>
    <ndxf>
      <border outline="0">
        <top style="thin">
          <color indexed="64"/>
        </top>
      </border>
    </ndxf>
  </rcc>
  <rcc rId="3569" sId="16" odxf="1" dxf="1">
    <nc r="L36">
      <f>G36+22</f>
    </nc>
    <odxf>
      <border outline="0">
        <top/>
      </border>
    </odxf>
    <ndxf>
      <border outline="0">
        <top style="thin">
          <color indexed="64"/>
        </top>
      </border>
    </ndxf>
  </rcc>
  <rcc rId="3570" sId="16" odxf="1" dxf="1">
    <nc r="M36">
      <f>G36+25</f>
    </nc>
    <odxf>
      <border outline="0">
        <top/>
      </border>
    </odxf>
    <ndxf>
      <border outline="0">
        <top style="thin">
          <color indexed="64"/>
        </top>
      </border>
    </ndxf>
  </rcc>
  <rfmt sheetId="16" sqref="A37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6" sqref="B37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6" sqref="C37" start="0" length="0">
    <dxf>
      <alignment vertical="center"/>
    </dxf>
  </rfmt>
  <rfmt sheetId="16" sqref="D37" start="0" length="0">
    <dxf>
      <font>
        <color indexed="8"/>
        <family val="2"/>
      </font>
      <numFmt numFmtId="165" formatCode="ddd"/>
      <alignment wrapText="0"/>
    </dxf>
  </rfmt>
  <rfmt sheetId="16" sqref="E37" start="0" length="0">
    <dxf>
      <alignment vertical="center"/>
    </dxf>
  </rfmt>
  <rcc rId="3571" sId="16" odxf="1" dxf="1">
    <nc r="F37" t="inlineStr">
      <is>
        <t>019W</t>
      </is>
    </nc>
    <odxf>
      <alignment horizontal="general" wrapText="0"/>
    </odxf>
    <ndxf>
      <alignment horizontal="center" wrapText="1"/>
    </ndxf>
  </rcc>
  <rfmt sheetId="16" sqref="A38" start="0" length="0">
    <dxf>
      <border outline="0">
        <left style="thin">
          <color indexed="64"/>
        </left>
        <bottom style="thin">
          <color indexed="64"/>
        </bottom>
      </border>
    </dxf>
  </rfmt>
  <rfmt sheetId="16" sqref="B38" start="0" length="0">
    <dxf>
      <border outline="0">
        <right style="thin">
          <color indexed="64"/>
        </right>
        <bottom style="thin">
          <color indexed="64"/>
        </bottom>
      </border>
    </dxf>
  </rfmt>
  <rfmt sheetId="16" sqref="C38" start="0" length="0">
    <dxf>
      <border outline="0">
        <bottom style="thin">
          <color indexed="64"/>
        </bottom>
      </border>
    </dxf>
  </rfmt>
  <rfmt sheetId="16" sqref="D38" start="0" length="0">
    <dxf>
      <border outline="0">
        <bottom style="thin">
          <color indexed="64"/>
        </bottom>
      </border>
    </dxf>
  </rfmt>
  <rfmt sheetId="16" sqref="E38" start="0" length="0">
    <dxf>
      <border outline="0">
        <bottom style="thin">
          <color indexed="64"/>
        </bottom>
      </border>
    </dxf>
  </rfmt>
  <rfmt sheetId="16" sqref="F38" start="0" length="0">
    <dxf>
      <border outline="0">
        <bottom style="thin">
          <color indexed="64"/>
        </bottom>
      </border>
    </dxf>
  </rfmt>
  <rfmt sheetId="16" sqref="G38" start="0" length="0">
    <dxf>
      <border outline="0">
        <bottom style="thin">
          <color indexed="64"/>
        </bottom>
      </border>
    </dxf>
  </rfmt>
  <rfmt sheetId="16" sqref="H38" start="0" length="0">
    <dxf>
      <border outline="0">
        <bottom style="thin">
          <color indexed="64"/>
        </bottom>
      </border>
    </dxf>
  </rfmt>
  <rfmt sheetId="16" sqref="I38" start="0" length="0">
    <dxf>
      <border outline="0">
        <bottom style="thin">
          <color indexed="64"/>
        </bottom>
      </border>
    </dxf>
  </rfmt>
  <rfmt sheetId="16" sqref="J38" start="0" length="0">
    <dxf>
      <border outline="0">
        <bottom style="thin">
          <color indexed="64"/>
        </bottom>
      </border>
    </dxf>
  </rfmt>
  <rfmt sheetId="16" sqref="K38" start="0" length="0">
    <dxf>
      <border outline="0">
        <bottom style="thin">
          <color indexed="64"/>
        </bottom>
      </border>
    </dxf>
  </rfmt>
  <rfmt sheetId="16" sqref="L38" start="0" length="0">
    <dxf>
      <border outline="0">
        <bottom style="thin">
          <color indexed="64"/>
        </bottom>
      </border>
    </dxf>
  </rfmt>
  <rfmt sheetId="16" sqref="M38" start="0" length="0">
    <dxf>
      <border outline="0">
        <bottom style="thin">
          <color indexed="64"/>
        </bottom>
      </border>
    </dxf>
  </rfmt>
  <rcc rId="3572" sId="16">
    <oc r="B39" t="inlineStr">
      <is>
        <t>146S</t>
      </is>
    </oc>
    <nc r="B39" t="inlineStr">
      <is>
        <t>148S</t>
      </is>
    </nc>
  </rcc>
  <rcc rId="3573" sId="16" numFmtId="19">
    <oc r="C39">
      <v>42758</v>
    </oc>
    <nc r="C39">
      <v>42772</v>
    </nc>
  </rcc>
  <rcc rId="3574" sId="16">
    <oc r="D39">
      <f>C39</f>
    </oc>
    <nc r="D39">
      <f>C39</f>
    </nc>
  </rcc>
  <rcc rId="3575" sId="16">
    <oc r="E39">
      <f>C39+3</f>
    </oc>
    <nc r="E39">
      <f>C39+3</f>
    </nc>
  </rcc>
  <rcc rId="3576" sId="16">
    <oc r="B42" t="inlineStr">
      <is>
        <t>147S</t>
      </is>
    </oc>
    <nc r="B42" t="inlineStr">
      <is>
        <t>149S</t>
      </is>
    </nc>
  </rcc>
  <rcc rId="3577" sId="16" numFmtId="19">
    <oc r="C42">
      <v>42765</v>
    </oc>
    <nc r="C42">
      <v>42779</v>
    </nc>
  </rcc>
  <rcc rId="3578" sId="16">
    <oc r="D42">
      <f>C42</f>
    </oc>
    <nc r="D42">
      <f>C42</f>
    </nc>
  </rcc>
  <rcc rId="3579" sId="16">
    <oc r="E42">
      <f>C42+3</f>
    </oc>
    <nc r="E42">
      <f>C42+3</f>
    </nc>
  </rcc>
  <rcc rId="3580" sId="16">
    <oc r="F39" t="inlineStr">
      <is>
        <t>AL RIFFA</t>
      </is>
    </oc>
    <nc r="F39"/>
  </rcc>
  <rcc rId="3581" sId="16">
    <oc r="F40" t="inlineStr">
      <is>
        <t>029W</t>
      </is>
    </oc>
    <nc r="F40"/>
  </rcc>
  <rcc rId="3582" sId="16">
    <oc r="F42" t="inlineStr">
      <is>
        <t>MALIK AL ASHTAR</t>
      </is>
    </oc>
    <nc r="F42"/>
  </rcc>
  <rcc rId="3583" sId="16">
    <oc r="F43" t="inlineStr">
      <is>
        <t>019W</t>
      </is>
    </oc>
    <nc r="F43"/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4" sId="9" numFmtId="19">
    <oc r="G35">
      <v>42763</v>
    </oc>
    <nc r="G35">
      <v>42777</v>
    </nc>
  </rcc>
  <rcc rId="3585" sId="9" xfDxf="1" dxf="1">
    <nc r="F35" t="inlineStr">
      <is>
        <t>UMM SALAL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586" sId="9">
    <nc r="F36" t="inlineStr">
      <is>
        <t>704W</t>
      </is>
    </nc>
  </rcc>
  <rfmt sheetId="9" xfDxf="1" sqref="F38" start="0" length="0">
    <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rc rId="3587" sId="9" ref="A38:XFD40" action="insertRow"/>
  <rcc rId="3588" sId="9" odxf="1" dxf="1">
    <nc r="A38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589" sId="9" odxf="1" dxf="1">
    <nc r="B38" t="inlineStr">
      <is>
        <t>149S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590" sId="9" odxf="1" dxf="1" numFmtId="19">
    <nc r="C38">
      <v>42779</v>
    </nc>
    <odxf>
      <alignment vertical="top"/>
    </odxf>
    <ndxf>
      <alignment vertical="center"/>
    </ndxf>
  </rcc>
  <rcc rId="3591" sId="9" odxf="1" dxf="1">
    <nc r="D38">
      <f>C38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592" sId="9" odxf="1" dxf="1">
    <nc r="E38">
      <f>C38+3</f>
    </nc>
    <odxf>
      <alignment vertical="top"/>
    </odxf>
    <ndxf>
      <alignment vertical="center"/>
    </ndxf>
  </rcc>
  <rcc rId="3593" sId="9" odxf="1" dxf="1">
    <nc r="F38" t="inlineStr">
      <is>
        <t>CSCL NEPTUNE</t>
      </is>
    </nc>
    <odxf>
      <font>
        <sz val="10"/>
        <color auto="1"/>
        <name val="Arial"/>
        <family val="2"/>
        <scheme val="none"/>
      </font>
      <alignment horizontal="general" vertical="bottom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 vertical="top"/>
      <border outline="0">
        <top style="thin">
          <color indexed="64"/>
        </top>
      </border>
    </ndxf>
  </rcc>
  <rcc rId="3594" sId="9" odxf="1" dxf="1" numFmtId="19">
    <nc r="G38">
      <v>42784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595" sId="9" odxf="1" dxf="1">
    <nc r="H38">
      <f>G38+11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9" sqref="A39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9" sqref="B39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9" sqref="C39" start="0" length="0">
    <dxf>
      <alignment vertical="center"/>
    </dxf>
  </rfmt>
  <rfmt sheetId="9" sqref="D39" start="0" length="0">
    <dxf>
      <font>
        <color indexed="8"/>
        <family val="2"/>
      </font>
      <numFmt numFmtId="165" formatCode="ddd"/>
      <alignment wrapText="0"/>
    </dxf>
  </rfmt>
  <rfmt sheetId="9" sqref="E39" start="0" length="0">
    <dxf>
      <alignment vertical="center"/>
    </dxf>
  </rfmt>
  <rcc rId="3596" sId="9" odxf="1" dxf="1">
    <nc r="F39" t="inlineStr">
      <is>
        <t>067W</t>
      </is>
    </nc>
    <odxf>
      <font>
        <sz val="10"/>
        <color auto="1"/>
        <name val="Arial"/>
        <family val="2"/>
        <scheme val="none"/>
      </font>
      <alignment horizontal="general" vertical="bottom" wrapText="0"/>
    </odxf>
    <ndxf>
      <font>
        <sz val="10"/>
        <color indexed="8"/>
        <name val="Arial"/>
        <family val="2"/>
        <scheme val="none"/>
      </font>
      <alignment horizontal="center" vertical="top" wrapText="1"/>
    </ndxf>
  </rcc>
  <rfmt sheetId="9" sqref="G39" start="0" length="0">
    <dxf>
      <font>
        <color indexed="8"/>
        <family val="2"/>
      </font>
      <alignment wrapText="0"/>
    </dxf>
  </rfmt>
  <rfmt sheetId="9" sqref="H39" start="0" length="0">
    <dxf>
      <font>
        <color indexed="8"/>
        <family val="2"/>
      </font>
      <alignment wrapText="0"/>
    </dxf>
  </rfmt>
  <rfmt sheetId="9" sqref="A40" start="0" length="0">
    <dxf>
      <border outline="0">
        <left style="thin">
          <color indexed="64"/>
        </left>
        <bottom style="thin">
          <color indexed="64"/>
        </bottom>
      </border>
    </dxf>
  </rfmt>
  <rfmt sheetId="9" sqref="B40" start="0" length="0">
    <dxf>
      <border outline="0">
        <right style="thin">
          <color indexed="64"/>
        </right>
        <bottom style="thin">
          <color indexed="64"/>
        </bottom>
      </border>
    </dxf>
  </rfmt>
  <rfmt sheetId="9" sqref="C40" start="0" length="0">
    <dxf>
      <border outline="0">
        <bottom style="thin">
          <color indexed="64"/>
        </bottom>
      </border>
    </dxf>
  </rfmt>
  <rfmt sheetId="9" sqref="D40" start="0" length="0">
    <dxf>
      <border outline="0">
        <bottom style="thin">
          <color indexed="64"/>
        </bottom>
      </border>
    </dxf>
  </rfmt>
  <rfmt sheetId="9" sqref="E40" start="0" length="0">
    <dxf>
      <border outline="0">
        <bottom style="thin">
          <color indexed="64"/>
        </bottom>
      </border>
    </dxf>
  </rfmt>
  <rfmt sheetId="9" sqref="F40" start="0" length="0">
    <dxf>
      <border outline="0">
        <bottom style="thin">
          <color indexed="64"/>
        </bottom>
      </border>
    </dxf>
  </rfmt>
  <rfmt sheetId="9" sqref="G40" start="0" length="0">
    <dxf>
      <border outline="0">
        <bottom style="thin">
          <color indexed="64"/>
        </bottom>
      </border>
    </dxf>
  </rfmt>
  <rfmt sheetId="9" sqref="H40" start="0" length="0">
    <dxf>
      <border outline="0">
        <bottom style="thin">
          <color indexed="64"/>
        </bottom>
      </border>
    </dxf>
  </rfmt>
  <rcc rId="3597" sId="9" numFmtId="19">
    <oc r="G41">
      <v>42770</v>
    </oc>
    <nc r="G41">
      <v>42791</v>
    </nc>
  </rcc>
  <rcc rId="3598" sId="9" xfDxf="1" dxf="1">
    <nc r="F41" t="inlineStr">
      <is>
        <t>ALULA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599" sId="9">
    <nc r="F42" t="inlineStr">
      <is>
        <t>706W</t>
      </is>
    </nc>
  </rcc>
  <rcc rId="3600" sId="9">
    <oc r="B41" t="inlineStr">
      <is>
        <t>149S</t>
      </is>
    </oc>
    <nc r="B41" t="inlineStr">
      <is>
        <t>150S</t>
      </is>
    </nc>
  </rcc>
  <rcc rId="3601" sId="9" numFmtId="19">
    <oc r="C41">
      <v>42779</v>
    </oc>
    <nc r="C41">
      <v>42786</v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602" sId="11" ref="A39:XFD41" action="insertRow"/>
  <rcc rId="3603" sId="11" odxf="1" dxf="1">
    <nc r="A39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604" sId="11" odxf="1" dxf="1">
    <nc r="B39" t="inlineStr">
      <is>
        <t>149S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605" sId="11" odxf="1" dxf="1" numFmtId="19">
    <nc r="C39">
      <v>42779</v>
    </nc>
    <odxf>
      <alignment vertical="top"/>
    </odxf>
    <ndxf>
      <alignment vertical="center"/>
    </ndxf>
  </rcc>
  <rcc rId="3606" sId="11" odxf="1" dxf="1">
    <nc r="D39">
      <f>C39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607" sId="11" odxf="1" dxf="1">
    <nc r="E39">
      <f>C39+3</f>
    </nc>
    <odxf>
      <alignment vertical="top"/>
    </odxf>
    <ndxf>
      <alignment vertical="center"/>
    </ndxf>
  </rcc>
  <rcc rId="3608" sId="11" odxf="1" dxf="1">
    <nc r="F39" t="inlineStr">
      <is>
        <t>TBA</t>
      </is>
    </nc>
    <odxf>
      <alignment horizontal="general" wrapText="0"/>
      <border outline="0">
        <top/>
      </border>
    </odxf>
    <ndxf>
      <alignment horizontal="center" wrapText="1"/>
      <border outline="0">
        <top style="thin">
          <color indexed="64"/>
        </top>
      </border>
    </ndxf>
  </rcc>
  <rfmt sheetId="11" sqref="G39" start="0" length="0">
    <dxf>
      <font>
        <color indexed="8"/>
        <family val="2"/>
      </font>
      <alignment vertical="top" wrapText="0"/>
    </dxf>
  </rfmt>
  <rcc rId="3609" sId="11" odxf="1" dxf="1">
    <nc r="H39">
      <f>E39+23</f>
    </nc>
    <odxf>
      <border outline="0">
        <top/>
      </border>
    </odxf>
    <ndxf>
      <border outline="0">
        <top style="thin">
          <color indexed="64"/>
        </top>
      </border>
    </ndxf>
  </rcc>
  <rcc rId="3610" sId="11" odxf="1" dxf="1">
    <nc r="I39">
      <f>E39+24</f>
    </nc>
    <odxf>
      <border outline="0">
        <top/>
      </border>
    </odxf>
    <ndxf>
      <border outline="0">
        <top style="thin">
          <color indexed="64"/>
        </top>
      </border>
    </ndxf>
  </rcc>
  <rcc rId="3611" sId="11" odxf="1" dxf="1">
    <nc r="J39">
      <f>E39+26</f>
    </nc>
    <odxf>
      <border outline="0">
        <top/>
      </border>
    </odxf>
    <ndxf>
      <border outline="0">
        <top style="thin">
          <color indexed="64"/>
        </top>
      </border>
    </ndxf>
  </rcc>
  <rcc rId="3612" sId="11" odxf="1" dxf="1">
    <nc r="K39">
      <f>E39+30</f>
    </nc>
    <odxf>
      <border outline="0">
        <top/>
      </border>
    </odxf>
    <ndxf>
      <border outline="0">
        <top style="thin">
          <color indexed="64"/>
        </top>
      </border>
    </ndxf>
  </rcc>
  <rcc rId="3613" sId="11" odxf="1" dxf="1">
    <nc r="L39">
      <f>E39+31</f>
    </nc>
    <odxf>
      <border outline="0">
        <top/>
      </border>
    </odxf>
    <ndxf>
      <border outline="0">
        <top style="thin">
          <color indexed="64"/>
        </top>
      </border>
    </ndxf>
  </rcc>
  <rcc rId="3614" sId="11" odxf="1" dxf="1">
    <nc r="M39">
      <f>E39+35</f>
    </nc>
    <odxf>
      <border outline="0">
        <top/>
      </border>
    </odxf>
    <ndxf>
      <border outline="0">
        <top style="thin">
          <color indexed="64"/>
        </top>
      </border>
    </ndxf>
  </rcc>
  <rcc rId="3615" sId="11" odxf="1" dxf="1" quotePrefix="1">
    <nc r="N39" t="inlineStr">
      <is>
        <t>TBA</t>
      </is>
    </nc>
    <odxf>
      <font>
        <family val="2"/>
      </font>
      <numFmt numFmtId="0" formatCode="General"/>
      <alignment horizontal="general" wrapText="0"/>
    </odxf>
    <ndxf>
      <font>
        <color rgb="FFFF0000"/>
        <family val="2"/>
      </font>
      <numFmt numFmtId="164" formatCode="dd/mm"/>
      <alignment horizontal="center" wrapText="1"/>
    </ndxf>
  </rcc>
  <rfmt sheetId="11" sqref="A40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1" sqref="B40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40" start="0" length="0">
    <dxf>
      <alignment vertical="center"/>
    </dxf>
  </rfmt>
  <rfmt sheetId="11" sqref="D40" start="0" length="0">
    <dxf>
      <font>
        <color indexed="8"/>
        <family val="2"/>
      </font>
      <numFmt numFmtId="165" formatCode="ddd"/>
      <alignment wrapText="0"/>
    </dxf>
  </rfmt>
  <rfmt sheetId="11" sqref="E40" start="0" length="0">
    <dxf>
      <alignment vertical="center"/>
    </dxf>
  </rfmt>
  <rfmt sheetId="11" sqref="F40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1" sqref="G40" start="0" length="0">
    <dxf>
      <font>
        <color indexed="8"/>
        <family val="2"/>
      </font>
      <alignment wrapText="0"/>
    </dxf>
  </rfmt>
  <rfmt sheetId="11" sqref="A41" start="0" length="0">
    <dxf>
      <border outline="0">
        <left style="thin">
          <color indexed="64"/>
        </left>
        <bottom style="thin">
          <color indexed="64"/>
        </bottom>
      </border>
    </dxf>
  </rfmt>
  <rfmt sheetId="11" sqref="B41" start="0" length="0">
    <dxf>
      <border outline="0">
        <right style="thin">
          <color indexed="64"/>
        </right>
        <bottom style="thin">
          <color indexed="64"/>
        </bottom>
      </border>
    </dxf>
  </rfmt>
  <rfmt sheetId="11" sqref="C41" start="0" length="0">
    <dxf>
      <border outline="0">
        <bottom style="thin">
          <color indexed="64"/>
        </bottom>
      </border>
    </dxf>
  </rfmt>
  <rfmt sheetId="11" sqref="D41" start="0" length="0">
    <dxf>
      <border outline="0">
        <bottom style="thin">
          <color indexed="64"/>
        </bottom>
      </border>
    </dxf>
  </rfmt>
  <rfmt sheetId="11" sqref="E41" start="0" length="0">
    <dxf>
      <border outline="0">
        <bottom style="thin">
          <color indexed="64"/>
        </bottom>
      </border>
    </dxf>
  </rfmt>
  <rfmt sheetId="11" sqref="F41" start="0" length="0">
    <dxf>
      <border outline="0">
        <bottom style="thin">
          <color indexed="64"/>
        </bottom>
      </border>
    </dxf>
  </rfmt>
  <rfmt sheetId="11" sqref="G41" start="0" length="0">
    <dxf>
      <border outline="0">
        <bottom style="thin">
          <color indexed="64"/>
        </bottom>
      </border>
    </dxf>
  </rfmt>
  <rfmt sheetId="11" sqref="H41" start="0" length="0">
    <dxf>
      <border outline="0">
        <bottom style="thin">
          <color indexed="64"/>
        </bottom>
      </border>
    </dxf>
  </rfmt>
  <rfmt sheetId="11" sqref="I41" start="0" length="0">
    <dxf>
      <border outline="0">
        <bottom style="thin">
          <color indexed="64"/>
        </bottom>
      </border>
    </dxf>
  </rfmt>
  <rfmt sheetId="11" sqref="J41" start="0" length="0">
    <dxf>
      <border outline="0">
        <bottom style="thin">
          <color indexed="64"/>
        </bottom>
      </border>
    </dxf>
  </rfmt>
  <rfmt sheetId="11" sqref="K41" start="0" length="0">
    <dxf>
      <border outline="0">
        <bottom style="thin">
          <color indexed="64"/>
        </bottom>
      </border>
    </dxf>
  </rfmt>
  <rfmt sheetId="11" sqref="L41" start="0" length="0">
    <dxf>
      <border outline="0">
        <bottom style="thin">
          <color indexed="64"/>
        </bottom>
      </border>
    </dxf>
  </rfmt>
  <rfmt sheetId="11" sqref="M41" start="0" length="0">
    <dxf>
      <border outline="0">
        <bottom style="thin">
          <color indexed="64"/>
        </bottom>
      </border>
    </dxf>
  </rfmt>
  <rfmt sheetId="11" sqref="N41" start="0" length="0">
    <dxf>
      <border outline="0">
        <bottom style="thin">
          <color indexed="64"/>
        </bottom>
      </border>
    </dxf>
  </rfmt>
  <rcc rId="3616" sId="11">
    <oc r="B42" t="inlineStr">
      <is>
        <t>149S</t>
      </is>
    </oc>
    <nc r="B42" t="inlineStr">
      <is>
        <t>150S</t>
      </is>
    </nc>
  </rcc>
  <rcc rId="3617" sId="11" numFmtId="19">
    <oc r="C42">
      <v>42779</v>
    </oc>
    <nc r="C42">
      <v>42786</v>
    </nc>
  </rcc>
  <rcc rId="3618" sId="11">
    <oc r="D42">
      <f>C42</f>
    </oc>
    <nc r="D42">
      <f>C42</f>
    </nc>
  </rcc>
  <rcc rId="3619" sId="11">
    <oc r="E42">
      <f>C42+3</f>
    </oc>
    <nc r="E42">
      <f>C42+3</f>
    </nc>
  </rcc>
  <rcc rId="3620" sId="11" numFmtId="19">
    <oc r="G36">
      <v>42770</v>
    </oc>
    <nc r="G36">
      <v>42777</v>
    </nc>
  </rcc>
  <rcc rId="3621" sId="11" numFmtId="19">
    <nc r="G39">
      <v>42784</v>
    </nc>
  </rcc>
  <rcc rId="3622" sId="11" numFmtId="19">
    <oc r="G42">
      <v>42770</v>
    </oc>
    <nc r="G42">
      <v>42791</v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623" sId="12" ref="A36:XFD38" action="insertRow"/>
  <rcc rId="3624" sId="12" odxf="1" dxf="1">
    <nc r="A36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625" sId="12" odxf="1" dxf="1">
    <nc r="B36" t="inlineStr">
      <is>
        <t>149S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3626" sId="12" odxf="1" dxf="1" numFmtId="19">
    <nc r="C36">
      <v>42779</v>
    </nc>
    <odxf>
      <alignment vertical="top"/>
    </odxf>
    <ndxf>
      <alignment vertical="center"/>
    </ndxf>
  </rcc>
  <rcc rId="3627" sId="12" odxf="1" dxf="1">
    <nc r="D36">
      <f>C36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628" sId="12" odxf="1" dxf="1">
    <nc r="E36">
      <f>C36+3</f>
    </nc>
    <odxf>
      <alignment vertical="top"/>
    </odxf>
    <ndxf>
      <alignment vertical="center"/>
    </ndxf>
  </rcc>
  <rfmt sheetId="12" sqref="F36" start="0" length="0">
    <dxf>
      <alignment horizontal="center" vertical="top"/>
      <border outline="0">
        <top style="thin">
          <color indexed="64"/>
        </top>
      </border>
    </dxf>
  </rfmt>
  <rcc rId="3629" sId="12" numFmtId="19">
    <nc r="G36">
      <v>42771</v>
    </nc>
  </rcc>
  <rcc rId="3630" sId="12">
    <nc r="H36">
      <f>G36+19</f>
    </nc>
  </rcc>
  <rfmt sheetId="12" sqref="A37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37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37" start="0" length="0">
    <dxf>
      <alignment vertical="center"/>
    </dxf>
  </rfmt>
  <rfmt sheetId="12" sqref="D37" start="0" length="0">
    <dxf>
      <font>
        <color indexed="8"/>
        <family val="2"/>
      </font>
      <numFmt numFmtId="165" formatCode="ddd"/>
      <alignment wrapText="0"/>
    </dxf>
  </rfmt>
  <rfmt sheetId="12" sqref="E37" start="0" length="0">
    <dxf>
      <alignment vertical="center"/>
    </dxf>
  </rfmt>
  <rfmt sheetId="12" sqref="F37" start="0" length="0">
    <dxf>
      <font>
        <sz val="10"/>
        <color indexed="8"/>
        <name val="Arial"/>
        <family val="2"/>
        <scheme val="none"/>
      </font>
      <alignment horizontal="center" vertical="top"/>
    </dxf>
  </rfmt>
  <rfmt sheetId="12" sqref="A38" start="0" length="0">
    <dxf>
      <border outline="0">
        <left style="thin">
          <color indexed="64"/>
        </left>
        <bottom style="thin">
          <color indexed="64"/>
        </bottom>
      </border>
    </dxf>
  </rfmt>
  <rfmt sheetId="12" sqref="B38" start="0" length="0">
    <dxf>
      <border outline="0">
        <right style="thin">
          <color indexed="64"/>
        </right>
        <bottom style="thin">
          <color indexed="64"/>
        </bottom>
      </border>
    </dxf>
  </rfmt>
  <rfmt sheetId="12" sqref="C38" start="0" length="0">
    <dxf>
      <border outline="0">
        <bottom style="thin">
          <color indexed="64"/>
        </bottom>
      </border>
    </dxf>
  </rfmt>
  <rfmt sheetId="12" sqref="D38" start="0" length="0">
    <dxf>
      <border outline="0">
        <bottom style="thin">
          <color indexed="64"/>
        </bottom>
      </border>
    </dxf>
  </rfmt>
  <rfmt sheetId="12" sqref="E38" start="0" length="0">
    <dxf>
      <border outline="0">
        <bottom style="thin">
          <color indexed="64"/>
        </bottom>
      </border>
    </dxf>
  </rfmt>
  <rfmt sheetId="12" sqref="F38" start="0" length="0">
    <dxf>
      <border outline="0">
        <bottom style="thin">
          <color indexed="64"/>
        </bottom>
      </border>
    </dxf>
  </rfmt>
  <rfmt sheetId="12" sqref="G38" start="0" length="0">
    <dxf>
      <border outline="0">
        <bottom style="thin">
          <color indexed="64"/>
        </bottom>
      </border>
    </dxf>
  </rfmt>
  <rfmt sheetId="12" sqref="H38" start="0" length="0">
    <dxf>
      <border outline="0">
        <bottom style="thin">
          <color indexed="64"/>
        </bottom>
      </border>
    </dxf>
  </rfmt>
  <rcc rId="3631" sId="12">
    <oc r="B39" t="inlineStr">
      <is>
        <t>149S</t>
      </is>
    </oc>
    <nc r="B39" t="inlineStr">
      <is>
        <t>150S</t>
      </is>
    </nc>
  </rcc>
  <rcc rId="3632" sId="12" numFmtId="19">
    <oc r="C39">
      <v>42779</v>
    </oc>
    <nc r="C39">
      <v>42786</v>
    </nc>
  </rcc>
  <rcc rId="3633" sId="12">
    <oc r="D39">
      <f>C39</f>
    </oc>
    <nc r="D39">
      <f>C39</f>
    </nc>
  </rcc>
  <rcc rId="3634" sId="12">
    <oc r="E39">
      <f>C39+3</f>
    </oc>
    <nc r="E39">
      <f>C39+3</f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5" sId="12" numFmtId="19">
    <oc r="G33">
      <v>42771</v>
    </oc>
    <nc r="G33">
      <v>42778</v>
    </nc>
  </rcc>
  <rcc rId="3636" sId="12" numFmtId="19">
    <oc r="G36">
      <v>42771</v>
    </oc>
    <nc r="G36">
      <v>42785</v>
    </nc>
  </rcc>
  <rcc rId="3637" sId="12" numFmtId="19">
    <oc r="G39">
      <v>42771</v>
    </oc>
    <nc r="G39">
      <v>42792</v>
    </nc>
  </rcc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F21" start="0" length="2147483647">
    <dxf>
      <font>
        <color rgb="FFFF0000"/>
        <family val="2"/>
      </font>
    </dxf>
  </rfmt>
  <rcc rId="3638" sId="12" xfDxf="1" dxf="1">
    <oc r="F27" t="inlineStr">
      <is>
        <t>BLANK SAILING</t>
      </is>
    </oc>
    <nc r="F27" t="inlineStr">
      <is>
        <t>BERLIN BRIDGE</t>
      </is>
    </nc>
    <ndxf>
      <font>
        <color rgb="FFFF0000"/>
        <family val="2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639" sId="12">
    <nc r="F28" t="inlineStr">
      <is>
        <t>036W</t>
      </is>
    </nc>
  </rcc>
  <rcc rId="3640" sId="12" xfDxf="1" dxf="1">
    <oc r="F30" t="inlineStr">
      <is>
        <t>BERLIN BRIDGE</t>
      </is>
    </oc>
    <nc r="F30" t="inlineStr">
      <is>
        <t>EVER DECENT</t>
      </is>
    </nc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641" sId="12">
    <oc r="F31" t="inlineStr">
      <is>
        <t>036W</t>
      </is>
    </oc>
    <nc r="F31" t="inlineStr">
      <is>
        <t>109W</t>
      </is>
    </nc>
  </rcc>
  <rcc rId="3642" sId="12" xfDxf="1" dxf="1">
    <nc r="F33" t="inlineStr">
      <is>
        <t>JOGELA</t>
      </is>
    </nc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643" sId="12">
    <nc r="F34" t="inlineStr">
      <is>
        <t>161W</t>
      </is>
    </nc>
  </rcc>
  <rcc rId="3644" sId="12" xfDxf="1" dxf="1">
    <nc r="F36" t="inlineStr">
      <is>
        <t>MOL PROSPERITY</t>
      </is>
    </nc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645" sId="12">
    <nc r="F37" t="inlineStr">
      <is>
        <t>105W</t>
      </is>
    </nc>
  </rcc>
  <rcc rId="3646" sId="12" xfDxf="1" dxf="1">
    <nc r="F39" t="inlineStr">
      <is>
        <t>KOTA LEGIT</t>
      </is>
    </nc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647" sId="12">
    <nc r="F40" t="inlineStr">
      <is>
        <t>017W</t>
      </is>
    </nc>
  </rcc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8" sId="14" numFmtId="19">
    <oc r="G16">
      <v>42726</v>
    </oc>
    <nc r="G16">
      <v>42728</v>
    </nc>
  </rcc>
  <rfmt sheetId="14" sqref="G16" start="0" length="2147483647">
    <dxf>
      <font>
        <color rgb="FFFF0000"/>
        <family val="2"/>
      </font>
    </dxf>
  </rfmt>
  <rcc rId="3649" sId="14" numFmtId="19">
    <oc r="G40">
      <v>42768</v>
    </oc>
    <nc r="G40">
      <v>42782</v>
    </nc>
  </rcc>
  <rcc rId="3650" sId="14" numFmtId="19">
    <oc r="G43">
      <v>42775</v>
    </oc>
    <nc r="G43">
      <v>42789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6" sId="13">
    <oc r="A22" t="inlineStr">
      <is>
        <t>BONAVIA</t>
      </is>
    </oc>
    <nc r="A22" t="inlineStr">
      <is>
        <r>
          <t xml:space="preserve">BONAVIA </t>
        </r>
        <r>
          <rPr>
            <sz val="10"/>
            <color rgb="FFFF0000"/>
            <rFont val="Arial"/>
            <family val="2"/>
          </rPr>
          <t>(delay)</t>
        </r>
      </is>
    </nc>
  </rcc>
  <rcc rId="2327" sId="13" numFmtId="19">
    <oc r="C22">
      <v>42704</v>
    </oc>
    <nc r="C22">
      <v>42705</v>
    </nc>
  </rcc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651" sId="15" ref="A23:XFD26" action="insertRow"/>
  <rcc rId="3652" sId="15" odxf="1" dxf="1">
    <nc r="A23" t="inlineStr">
      <is>
        <t>SAJIR</t>
      </is>
    </nc>
    <odxf>
      <font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653" sId="15" odxf="1" dxf="1" quotePrefix="1">
    <nc r="B23" t="inlineStr">
      <is>
        <t>701W</t>
      </is>
    </nc>
    <odxf>
      <font>
        <family val="2"/>
      </font>
      <numFmt numFmtId="21" formatCode="dd\-mmm"/>
      <alignment horizontal="left" wrapText="1"/>
    </odxf>
    <ndxf>
      <font>
        <color indexed="8"/>
        <family val="2"/>
      </font>
      <numFmt numFmtId="0" formatCode="General"/>
      <alignment horizontal="general" wrapText="0"/>
    </ndxf>
  </rcc>
  <rcc rId="3654" sId="15" odxf="1" dxf="1" numFmtId="19">
    <nc r="C23">
      <v>42747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3655" sId="15" odxf="1" dxf="1">
    <nc r="D23">
      <f>C23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656" sId="15" odxf="1" dxf="1">
    <nc r="E23">
      <f>C23+2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57" sId="15" odxf="1" dxf="1">
    <nc r="F23">
      <f>E23+12</f>
    </nc>
    <odxf>
      <numFmt numFmtId="0" formatCode="General"/>
      <alignment wrapText="1"/>
    </odxf>
    <ndxf>
      <numFmt numFmtId="164" formatCode="dd/mm"/>
      <alignment wrapText="0"/>
    </ndxf>
  </rcc>
  <rcc rId="3658" sId="15" odxf="1" dxf="1">
    <nc r="G23">
      <f>E23+20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59" sId="15" odxf="1" dxf="1">
    <nc r="H23">
      <f>E23+21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60" sId="15" odxf="1" dxf="1">
    <nc r="I23">
      <f>E23+23</f>
    </nc>
    <odxf>
      <border outline="0">
        <top/>
      </border>
    </odxf>
    <ndxf>
      <border outline="0">
        <top style="thin">
          <color indexed="64"/>
        </top>
      </border>
    </ndxf>
  </rcc>
  <rcc rId="3661" sId="15" odxf="1" dxf="1">
    <nc r="J23">
      <f>E23+26</f>
    </nc>
    <odxf>
      <border outline="0">
        <top/>
      </border>
    </odxf>
    <ndxf>
      <border outline="0">
        <top style="thin">
          <color indexed="64"/>
        </top>
      </border>
    </ndxf>
  </rcc>
  <rcc rId="3662" sId="15" odxf="1" dxf="1">
    <nc r="K23">
      <f>E23+35</f>
    </nc>
    <odxf>
      <font>
        <family val="2"/>
      </font>
      <border outline="0">
        <top/>
      </border>
    </odxf>
    <ndxf>
      <font>
        <sz val="10"/>
        <color auto="1"/>
        <name val="Arial"/>
        <family val="2"/>
        <scheme val="none"/>
      </font>
      <border outline="0">
        <top style="thin">
          <color indexed="64"/>
        </top>
      </border>
    </ndxf>
  </rcc>
  <rfmt sheetId="15" sqref="L23" start="0" length="0">
    <dxf/>
  </rfmt>
  <rfmt sheetId="15" sqref="A24" start="0" length="0">
    <dxf>
      <border outline="0">
        <bottom style="thin">
          <color indexed="64"/>
        </bottom>
      </border>
    </dxf>
  </rfmt>
  <rfmt sheetId="15" sqref="B24" start="0" length="0">
    <dxf>
      <border outline="0">
        <right style="thin">
          <color indexed="64"/>
        </right>
        <bottom style="thin">
          <color indexed="64"/>
        </bottom>
      </border>
    </dxf>
  </rfmt>
  <rfmt sheetId="15" sqref="C24" start="0" length="0">
    <dxf>
      <border outline="0">
        <bottom style="thin">
          <color indexed="64"/>
        </bottom>
      </border>
    </dxf>
  </rfmt>
  <rfmt sheetId="15" sqref="D24" start="0" length="0">
    <dxf>
      <border outline="0">
        <bottom style="thin">
          <color indexed="64"/>
        </bottom>
      </border>
    </dxf>
  </rfmt>
  <rfmt sheetId="15" sqref="E24" start="0" length="0">
    <dxf>
      <border outline="0">
        <bottom style="thin">
          <color indexed="64"/>
        </bottom>
      </border>
    </dxf>
  </rfmt>
  <rfmt sheetId="15" sqref="F24" start="0" length="0">
    <dxf>
      <border outline="0">
        <bottom style="thin">
          <color indexed="64"/>
        </bottom>
      </border>
    </dxf>
  </rfmt>
  <rfmt sheetId="15" sqref="G24" start="0" length="0">
    <dxf>
      <border outline="0">
        <bottom style="thin">
          <color indexed="64"/>
        </bottom>
      </border>
    </dxf>
  </rfmt>
  <rfmt sheetId="15" sqref="H24" start="0" length="0">
    <dxf>
      <border outline="0">
        <bottom style="thin">
          <color indexed="64"/>
        </bottom>
      </border>
    </dxf>
  </rfmt>
  <rfmt sheetId="15" sqref="I24" start="0" length="0">
    <dxf>
      <border outline="0">
        <bottom style="thin">
          <color indexed="64"/>
        </bottom>
      </border>
    </dxf>
  </rfmt>
  <rfmt sheetId="15" sqref="J24" start="0" length="0">
    <dxf>
      <border outline="0">
        <bottom style="thin">
          <color indexed="64"/>
        </bottom>
      </border>
    </dxf>
  </rfmt>
  <rfmt sheetId="15" sqref="K24" start="0" length="0">
    <dxf>
      <border outline="0">
        <bottom style="thin">
          <color indexed="64"/>
        </bottom>
      </border>
    </dxf>
  </rfmt>
  <rcc rId="3663" sId="15" odxf="1" dxf="1">
    <nc r="A25" t="inlineStr">
      <is>
        <t>CMA CGM AMERIGO VESPUCCI</t>
      </is>
    </nc>
    <odxf>
      <font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3664" sId="15" odxf="1" dxf="1" quotePrefix="1">
    <nc r="B25" t="inlineStr">
      <is>
        <t>131W</t>
      </is>
    </nc>
    <odxf>
      <font>
        <family val="2"/>
      </font>
      <numFmt numFmtId="21" formatCode="dd\-mmm"/>
      <alignment horizontal="left" wrapText="1"/>
    </odxf>
    <ndxf>
      <font>
        <color indexed="8"/>
        <family val="2"/>
      </font>
      <numFmt numFmtId="0" formatCode="General"/>
      <alignment horizontal="general" wrapText="0"/>
    </ndxf>
  </rcc>
  <rcc rId="3665" sId="15" odxf="1" dxf="1" numFmtId="19">
    <nc r="C25">
      <v>42754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3666" sId="15" odxf="1" dxf="1">
    <nc r="D25">
      <f>C25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667" sId="15" odxf="1" dxf="1">
    <nc r="E25">
      <f>C25+2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68" sId="15" odxf="1" dxf="1">
    <nc r="F25">
      <f>E25+12</f>
    </nc>
    <odxf>
      <numFmt numFmtId="0" formatCode="General"/>
      <alignment wrapText="1"/>
    </odxf>
    <ndxf>
      <numFmt numFmtId="164" formatCode="dd/mm"/>
      <alignment wrapText="0"/>
    </ndxf>
  </rcc>
  <rcc rId="3669" sId="15" odxf="1" dxf="1">
    <nc r="G25">
      <f>E25+20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70" sId="15" odxf="1" dxf="1">
    <nc r="H25">
      <f>E25+21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71" sId="15" odxf="1" dxf="1">
    <nc r="I25">
      <f>E25+23</f>
    </nc>
    <odxf>
      <border outline="0">
        <top/>
      </border>
    </odxf>
    <ndxf>
      <border outline="0">
        <top style="thin">
          <color indexed="64"/>
        </top>
      </border>
    </ndxf>
  </rcc>
  <rcc rId="3672" sId="15" odxf="1" dxf="1">
    <nc r="J25">
      <f>E25+26</f>
    </nc>
    <odxf>
      <border outline="0">
        <top/>
      </border>
    </odxf>
    <ndxf>
      <border outline="0">
        <top style="thin">
          <color indexed="64"/>
        </top>
      </border>
    </ndxf>
  </rcc>
  <rcc rId="3673" sId="15" odxf="1" dxf="1">
    <nc r="K25" t="inlineStr">
      <is>
        <t>LDN GW</t>
      </is>
    </nc>
    <odxf>
      <font>
        <family val="2"/>
      </font>
      <border outline="0">
        <top/>
      </border>
    </odxf>
    <ndxf>
      <font>
        <color rgb="FFFF0000"/>
        <family val="2"/>
      </font>
      <border outline="0">
        <top style="thin">
          <color indexed="64"/>
        </top>
      </border>
    </ndxf>
  </rcc>
  <rfmt sheetId="15" sqref="L25" start="0" length="0">
    <dxf/>
  </rfmt>
  <rfmt sheetId="15" sqref="A26" start="0" length="0">
    <dxf>
      <border outline="0">
        <bottom style="thin">
          <color indexed="64"/>
        </bottom>
      </border>
    </dxf>
  </rfmt>
  <rfmt sheetId="15" sqref="B26" start="0" length="0">
    <dxf>
      <border outline="0">
        <right style="thin">
          <color indexed="64"/>
        </right>
        <bottom style="thin">
          <color indexed="64"/>
        </bottom>
      </border>
    </dxf>
  </rfmt>
  <rfmt sheetId="15" sqref="C26" start="0" length="0">
    <dxf>
      <border outline="0">
        <bottom style="thin">
          <color indexed="64"/>
        </bottom>
      </border>
    </dxf>
  </rfmt>
  <rfmt sheetId="15" sqref="D26" start="0" length="0">
    <dxf>
      <border outline="0">
        <bottom style="thin">
          <color indexed="64"/>
        </bottom>
      </border>
    </dxf>
  </rfmt>
  <rfmt sheetId="15" sqref="E26" start="0" length="0">
    <dxf>
      <border outline="0">
        <bottom style="thin">
          <color indexed="64"/>
        </bottom>
      </border>
    </dxf>
  </rfmt>
  <rfmt sheetId="15" sqref="F26" start="0" length="0">
    <dxf>
      <border outline="0">
        <bottom style="thin">
          <color indexed="64"/>
        </bottom>
      </border>
    </dxf>
  </rfmt>
  <rfmt sheetId="15" sqref="G26" start="0" length="0">
    <dxf>
      <border outline="0">
        <bottom style="thin">
          <color indexed="64"/>
        </bottom>
      </border>
    </dxf>
  </rfmt>
  <rfmt sheetId="15" sqref="H26" start="0" length="0">
    <dxf>
      <border outline="0">
        <bottom style="thin">
          <color indexed="64"/>
        </bottom>
      </border>
    </dxf>
  </rfmt>
  <rfmt sheetId="15" sqref="I26" start="0" length="0">
    <dxf>
      <border outline="0">
        <bottom style="thin">
          <color indexed="64"/>
        </bottom>
      </border>
    </dxf>
  </rfmt>
  <rfmt sheetId="15" sqref="J26" start="0" length="0">
    <dxf>
      <border outline="0">
        <bottom style="thin">
          <color indexed="64"/>
        </bottom>
      </border>
    </dxf>
  </rfmt>
  <rcc rId="3674" sId="15" odxf="1" dxf="1" numFmtId="19">
    <nc r="K26">
      <v>42784</v>
    </nc>
    <odxf>
      <border outline="0">
        <bottom/>
      </border>
    </odxf>
    <ndxf>
      <border outline="0">
        <bottom style="thin">
          <color indexed="64"/>
        </bottom>
      </border>
    </ndxf>
  </rcc>
  <rfmt sheetId="15" xfDxf="1" sqref="A29" start="0" length="0">
    <dxf>
      <border outline="0">
        <left style="thin">
          <color indexed="64"/>
        </left>
      </border>
    </dxf>
  </rfmt>
  <rcc rId="3675" sId="15">
    <oc r="A27" t="inlineStr">
      <is>
        <t>SAJIR</t>
      </is>
    </oc>
    <nc r="A27" t="inlineStr">
      <is>
        <t>CMA CGM ALASKA</t>
      </is>
    </nc>
  </rcc>
  <rcc rId="3676" sId="15" quotePrefix="1">
    <oc r="B27" t="inlineStr">
      <is>
        <t>701W</t>
      </is>
    </oc>
    <nc r="B27" t="inlineStr">
      <is>
        <t>133W</t>
      </is>
    </nc>
  </rcc>
  <rcc rId="3677" sId="15">
    <oc r="B29" t="inlineStr">
      <is>
        <t>131W</t>
      </is>
    </oc>
    <nc r="B29"/>
  </rcc>
  <rcc rId="3678" sId="15">
    <oc r="A29" t="inlineStr">
      <is>
        <t>CMA CGM AMERIGO VESPUCCI</t>
      </is>
    </oc>
    <nc r="A29" t="inlineStr">
      <is>
        <t>TBA</t>
      </is>
    </nc>
  </rcc>
  <rcc rId="3679" sId="15" numFmtId="19">
    <oc r="C27">
      <v>42747</v>
    </oc>
    <nc r="C27">
      <v>42761</v>
    </nc>
  </rcc>
  <rcc rId="3680" sId="15" numFmtId="19">
    <oc r="C29">
      <v>42754</v>
    </oc>
    <nc r="C29">
      <v>42768</v>
    </nc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1" sId="15" odxf="1" dxf="1">
    <oc r="K27">
      <f>E27+35</f>
    </oc>
    <nc r="K27" t="inlineStr">
      <is>
        <t>LDN GW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3682" sId="15" numFmtId="19">
    <nc r="K28">
      <v>42792</v>
    </nc>
  </rcc>
  <rcc rId="3683" sId="15">
    <oc r="K29" t="inlineStr">
      <is>
        <t>LDN GW</t>
      </is>
    </oc>
    <nc r="K29"/>
  </rcc>
  <rcc rId="3684" sId="15" numFmtId="19">
    <oc r="K30">
      <v>42784</v>
    </oc>
    <nc r="K30"/>
  </rcc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5" sId="16" numFmtId="19">
    <oc r="G18">
      <v>42730</v>
    </oc>
    <nc r="G18">
      <v>42732</v>
    </nc>
  </rcc>
  <rfmt sheetId="16" sqref="G18" start="0" length="2147483647">
    <dxf>
      <font>
        <color rgb="FFFF0000"/>
        <family val="2"/>
      </font>
    </dxf>
  </rfmt>
  <rcc rId="3686" sId="16" xfDxf="1" dxf="1">
    <nc r="F39" t="inlineStr">
      <is>
        <t>AL MURABBA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687" sId="16">
    <nc r="F40" t="inlineStr">
      <is>
        <t>705W</t>
      </is>
    </nc>
  </rcc>
  <rcc rId="3688" sId="16" numFmtId="19">
    <oc r="G39">
      <v>42765</v>
    </oc>
    <nc r="G39">
      <v>42779</v>
    </nc>
  </rcc>
  <rcc rId="3689" sId="16" numFmtId="19">
    <oc r="G42">
      <v>42772</v>
    </oc>
    <nc r="G42">
      <v>42786</v>
    </nc>
  </rcc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690" sId="17" ref="A21:XFD24" action="insertRow"/>
  <rcc rId="3691" sId="17" odxf="1" dxf="1">
    <nc r="A21" t="inlineStr">
      <is>
        <t>CMA CGM TITUS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3692" sId="17" odxf="1" dxf="1" quotePrefix="1">
    <nc r="B21" t="inlineStr">
      <is>
        <t>210W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3693" sId="17" odxf="1" dxf="1" numFmtId="19">
    <nc r="C21">
      <v>42760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94" sId="17" odxf="1" dxf="1">
    <nc r="D21">
      <f>C21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695" sId="17" odxf="1" dxf="1">
    <nc r="E21">
      <f>C21+2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96" sId="17" odxf="1" dxf="1">
    <nc r="F21">
      <f>E21+11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97" sId="17" odxf="1" dxf="1">
    <nc r="G21">
      <f>D21+24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98" sId="17" odxf="1" dxf="1">
    <nc r="H21">
      <f>E21+24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699" sId="17" odxf="1" dxf="1">
    <nc r="I21">
      <f>E21+27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00" sId="17" odxf="1" dxf="1">
    <nc r="J21">
      <f>D21+31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01" sId="17" odxf="1" dxf="1">
    <nc r="K21">
      <f>E21+31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2" start="0" length="0">
    <dxf>
      <border outline="0">
        <bottom style="thin">
          <color indexed="64"/>
        </bottom>
      </border>
    </dxf>
  </rfmt>
  <rfmt sheetId="17" sqref="B22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2" start="0" length="0">
    <dxf>
      <border outline="0">
        <bottom style="thin">
          <color indexed="64"/>
        </bottom>
      </border>
    </dxf>
  </rfmt>
  <rfmt sheetId="17" sqref="D22" start="0" length="0">
    <dxf>
      <border outline="0">
        <bottom style="thin">
          <color indexed="64"/>
        </bottom>
      </border>
    </dxf>
  </rfmt>
  <rfmt sheetId="17" sqref="E22" start="0" length="0">
    <dxf>
      <border outline="0">
        <bottom style="thin">
          <color indexed="64"/>
        </bottom>
      </border>
    </dxf>
  </rfmt>
  <rfmt sheetId="17" sqref="F22" start="0" length="0">
    <dxf>
      <border outline="0">
        <bottom style="thin">
          <color indexed="64"/>
        </bottom>
      </border>
    </dxf>
  </rfmt>
  <rfmt sheetId="17" sqref="G22" start="0" length="0">
    <dxf>
      <border outline="0">
        <bottom style="thin">
          <color indexed="64"/>
        </bottom>
      </border>
    </dxf>
  </rfmt>
  <rfmt sheetId="17" sqref="H22" start="0" length="0">
    <dxf>
      <border outline="0">
        <bottom style="thin">
          <color indexed="64"/>
        </bottom>
      </border>
    </dxf>
  </rfmt>
  <rfmt sheetId="17" sqref="I22" start="0" length="0">
    <dxf>
      <border outline="0">
        <bottom style="thin">
          <color indexed="64"/>
        </bottom>
      </border>
    </dxf>
  </rfmt>
  <rfmt sheetId="17" sqref="J22" start="0" length="0">
    <dxf>
      <border outline="0">
        <bottom style="thin">
          <color indexed="64"/>
        </bottom>
      </border>
    </dxf>
  </rfmt>
  <rfmt sheetId="17" sqref="K22" start="0" length="0">
    <dxf>
      <border outline="0">
        <bottom style="thin">
          <color indexed="64"/>
        </bottom>
      </border>
    </dxf>
  </rfmt>
  <rcc rId="3702" sId="17" odxf="1" dxf="1">
    <nc r="A23" t="inlineStr">
      <is>
        <t>CMA CGM TANCREDI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3703" sId="17" odxf="1" dxf="1" quotePrefix="1">
    <nc r="B23" t="inlineStr">
      <is>
        <t>212W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3704" sId="17" odxf="1" dxf="1" numFmtId="19">
    <nc r="C23">
      <v>42767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05" sId="17" odxf="1" dxf="1">
    <nc r="D23">
      <f>C23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706" sId="17" odxf="1" dxf="1">
    <nc r="E23">
      <f>C23+2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07" sId="17" odxf="1" dxf="1">
    <nc r="F23">
      <f>E23+11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08" sId="17" odxf="1" dxf="1">
    <nc r="G23">
      <f>D23+24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09" sId="17" odxf="1" dxf="1">
    <nc r="H23">
      <f>E23+24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10" sId="17" odxf="1" dxf="1">
    <nc r="I23">
      <f>E23+27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11" sId="17" odxf="1" dxf="1">
    <nc r="J23">
      <f>D23+31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12" sId="17" odxf="1" dxf="1">
    <nc r="K23">
      <f>E23+31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4" start="0" length="0">
    <dxf>
      <border outline="0">
        <bottom style="thin">
          <color indexed="64"/>
        </bottom>
      </border>
    </dxf>
  </rfmt>
  <rfmt sheetId="17" sqref="B24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4" start="0" length="0">
    <dxf>
      <border outline="0">
        <bottom style="thin">
          <color indexed="64"/>
        </bottom>
      </border>
    </dxf>
  </rfmt>
  <rfmt sheetId="17" sqref="D24" start="0" length="0">
    <dxf>
      <border outline="0">
        <bottom style="thin">
          <color indexed="64"/>
        </bottom>
      </border>
    </dxf>
  </rfmt>
  <rfmt sheetId="17" sqref="E24" start="0" length="0">
    <dxf>
      <border outline="0">
        <bottom style="thin">
          <color indexed="64"/>
        </bottom>
      </border>
    </dxf>
  </rfmt>
  <rfmt sheetId="17" sqref="F24" start="0" length="0">
    <dxf>
      <border outline="0">
        <bottom style="thin">
          <color indexed="64"/>
        </bottom>
      </border>
    </dxf>
  </rfmt>
  <rfmt sheetId="17" sqref="G24" start="0" length="0">
    <dxf>
      <border outline="0">
        <bottom style="thin">
          <color indexed="64"/>
        </bottom>
      </border>
    </dxf>
  </rfmt>
  <rfmt sheetId="17" sqref="H24" start="0" length="0">
    <dxf>
      <border outline="0">
        <bottom style="thin">
          <color indexed="64"/>
        </bottom>
      </border>
    </dxf>
  </rfmt>
  <rfmt sheetId="17" sqref="I24" start="0" length="0">
    <dxf>
      <border outline="0">
        <bottom style="thin">
          <color indexed="64"/>
        </bottom>
      </border>
    </dxf>
  </rfmt>
  <rfmt sheetId="17" sqref="J24" start="0" length="0">
    <dxf>
      <border outline="0">
        <bottom style="thin">
          <color indexed="64"/>
        </bottom>
      </border>
    </dxf>
  </rfmt>
  <rfmt sheetId="17" sqref="K24" start="0" length="0">
    <dxf>
      <border outline="0">
        <bottom style="thin">
          <color indexed="64"/>
        </bottom>
      </border>
    </dxf>
  </rfmt>
  <rcc rId="3713" sId="17" numFmtId="19">
    <oc r="C25">
      <v>42760</v>
    </oc>
    <nc r="C25">
      <v>42774</v>
    </nc>
  </rcc>
  <rcc rId="3714" sId="17">
    <oc r="A25" t="inlineStr">
      <is>
        <t>CMA CGM TITUS</t>
      </is>
    </oc>
    <nc r="A25"/>
  </rcc>
  <rcc rId="3715" sId="17">
    <oc r="B25" t="inlineStr">
      <is>
        <t>210W</t>
      </is>
    </oc>
    <nc r="B25"/>
  </rcc>
  <rcc rId="3716" sId="17">
    <oc r="A27" t="inlineStr">
      <is>
        <t>CMA CGM TANCREDI</t>
      </is>
    </oc>
    <nc r="A27"/>
  </rcc>
  <rcc rId="3717" sId="17">
    <oc r="B27" t="inlineStr">
      <is>
        <t>212W</t>
      </is>
    </oc>
    <nc r="B27"/>
  </rcc>
  <rrc rId="3718" sId="17" ref="A27:XFD28" action="insertRow"/>
  <rfmt sheetId="17" sqref="A27" start="0" length="0">
    <dxf>
      <font>
        <color indexed="8"/>
        <family val="2"/>
      </font>
      <alignment vertical="bottom" wrapText="0"/>
    </dxf>
  </rfmt>
  <rfmt sheetId="17" sqref="B27" start="0" length="0">
    <dxf>
      <font>
        <color indexed="8"/>
        <family val="2"/>
      </font>
      <numFmt numFmtId="0" formatCode="General"/>
      <alignment vertical="bottom" wrapText="0"/>
    </dxf>
  </rfmt>
  <rcc rId="3719" sId="17" odxf="1" dxf="1" numFmtId="19">
    <nc r="C27">
      <v>42781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20" sId="17" odxf="1" dxf="1">
    <nc r="D27">
      <f>C27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721" sId="17" odxf="1" dxf="1">
    <nc r="E27">
      <f>C27+2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22" sId="17" odxf="1" dxf="1">
    <nc r="F27">
      <f>E27+11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23" sId="17" odxf="1" dxf="1">
    <nc r="G27">
      <f>D27+24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24" sId="17" odxf="1" dxf="1">
    <nc r="H27">
      <f>E27+24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25" sId="17" odxf="1" dxf="1">
    <nc r="I27">
      <f>E27+27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26" sId="17" odxf="1" dxf="1">
    <nc r="J27">
      <f>D27+31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727" sId="17" odxf="1" dxf="1">
    <nc r="K27">
      <f>E27+31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8" start="0" length="0">
    <dxf>
      <border outline="0">
        <bottom style="thin">
          <color indexed="64"/>
        </bottom>
      </border>
    </dxf>
  </rfmt>
  <rfmt sheetId="17" sqref="B28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8" start="0" length="0">
    <dxf>
      <border outline="0">
        <bottom style="thin">
          <color indexed="64"/>
        </bottom>
      </border>
    </dxf>
  </rfmt>
  <rfmt sheetId="17" sqref="D28" start="0" length="0">
    <dxf>
      <border outline="0">
        <bottom style="thin">
          <color indexed="64"/>
        </bottom>
      </border>
    </dxf>
  </rfmt>
  <rfmt sheetId="17" sqref="E28" start="0" length="0">
    <dxf>
      <border outline="0">
        <bottom style="thin">
          <color indexed="64"/>
        </bottom>
      </border>
    </dxf>
  </rfmt>
  <rfmt sheetId="17" sqref="F28" start="0" length="0">
    <dxf>
      <border outline="0">
        <bottom style="thin">
          <color indexed="64"/>
        </bottom>
      </border>
    </dxf>
  </rfmt>
  <rfmt sheetId="17" sqref="G28" start="0" length="0">
    <dxf>
      <border outline="0">
        <bottom style="thin">
          <color indexed="64"/>
        </bottom>
      </border>
    </dxf>
  </rfmt>
  <rfmt sheetId="17" sqref="H28" start="0" length="0">
    <dxf>
      <border outline="0">
        <bottom style="thin">
          <color indexed="64"/>
        </bottom>
      </border>
    </dxf>
  </rfmt>
  <rfmt sheetId="17" sqref="I28" start="0" length="0">
    <dxf>
      <border outline="0">
        <bottom style="thin">
          <color indexed="64"/>
        </bottom>
      </border>
    </dxf>
  </rfmt>
  <rfmt sheetId="17" sqref="J28" start="0" length="0">
    <dxf>
      <border outline="0">
        <bottom style="thin">
          <color indexed="64"/>
        </bottom>
      </border>
    </dxf>
  </rfmt>
  <rfmt sheetId="17" sqref="K28" start="0" length="0">
    <dxf>
      <border outline="0">
        <bottom style="thin">
          <color indexed="64"/>
        </bottom>
      </border>
    </dxf>
  </rfmt>
  <rcc rId="3728" sId="17" numFmtId="19">
    <oc r="C29">
      <v>42767</v>
    </oc>
    <nc r="C29">
      <v>42788</v>
    </nc>
  </rc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9" sId="11">
    <oc r="B27" t="inlineStr">
      <is>
        <t>145S</t>
      </is>
    </oc>
    <nc r="B27" t="inlineStr">
      <is>
        <t>146S</t>
      </is>
    </nc>
  </rcc>
  <rcc rId="3730" sId="11">
    <oc r="B30" t="inlineStr">
      <is>
        <t>146S</t>
      </is>
    </oc>
    <nc r="B30" t="inlineStr">
      <is>
        <t>147S</t>
      </is>
    </nc>
  </rcc>
  <rcc rId="3731" sId="11">
    <oc r="B33" t="inlineStr">
      <is>
        <t>147S</t>
      </is>
    </oc>
    <nc r="B33" t="inlineStr">
      <is>
        <t>148S</t>
      </is>
    </nc>
  </rcc>
  <rcc rId="3732" sId="11">
    <oc r="B36" t="inlineStr">
      <is>
        <t>148S</t>
      </is>
    </oc>
    <nc r="B36" t="inlineStr">
      <is>
        <t>149S</t>
      </is>
    </nc>
  </rcc>
  <rcc rId="3733" sId="11">
    <oc r="B39" t="inlineStr">
      <is>
        <t>149S</t>
      </is>
    </oc>
    <nc r="B39" t="inlineStr">
      <is>
        <t>150S</t>
      </is>
    </nc>
  </rcc>
  <rcc rId="3734" sId="11">
    <oc r="B42" t="inlineStr">
      <is>
        <t>150S</t>
      </is>
    </oc>
    <nc r="B42" t="inlineStr">
      <is>
        <t>151S</t>
      </is>
    </nc>
  </rcc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2'!$A$1:$O$64</formula>
    <oldFormula>'ASPA 2'!$A$1:$O$64</oldFormula>
  </rdn>
  <rdn rId="0" localSheetId="7" customView="1" name="Z_AFA97FE5_EB2D_4EBD_A937_DC2E6D78335A_.wvu.Rows" hidden="1" oldHidden="1">
    <formula>'AAUS NL (TPP)'!$35:$58</formula>
    <oldFormula>'AAUS NL (TPP)'!$35:$58</old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9" sId="9">
    <oc r="B26" t="inlineStr">
      <is>
        <t>145S</t>
      </is>
    </oc>
    <nc r="B26" t="inlineStr">
      <is>
        <t>146S</t>
      </is>
    </nc>
  </rcc>
  <rcc rId="3740" sId="9">
    <oc r="B29" t="inlineStr">
      <is>
        <t>146S</t>
      </is>
    </oc>
    <nc r="B29" t="inlineStr">
      <is>
        <t>147S</t>
      </is>
    </nc>
  </rcc>
  <rcc rId="3741" sId="9">
    <oc r="B32" t="inlineStr">
      <is>
        <t>147S</t>
      </is>
    </oc>
    <nc r="B32" t="inlineStr">
      <is>
        <t>148S</t>
      </is>
    </nc>
  </rcc>
  <rcc rId="3742" sId="9">
    <oc r="B35" t="inlineStr">
      <is>
        <t>148S</t>
      </is>
    </oc>
    <nc r="B35" t="inlineStr">
      <is>
        <t>149S</t>
      </is>
    </nc>
  </rcc>
  <rcc rId="3743" sId="9">
    <oc r="B38" t="inlineStr">
      <is>
        <t>149S</t>
      </is>
    </oc>
    <nc r="B38" t="inlineStr">
      <is>
        <t>150S</t>
      </is>
    </nc>
  </rcc>
  <rcc rId="3744" sId="9">
    <oc r="B41" t="inlineStr">
      <is>
        <t>150S</t>
      </is>
    </oc>
    <nc r="B41" t="inlineStr">
      <is>
        <t>151S</t>
      </is>
    </nc>
  </rcc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5" sId="12">
    <oc r="D21">
      <f>C21</f>
    </oc>
    <nc r="D21">
      <f>C21</f>
    </nc>
  </rcc>
  <rcc rId="3746" sId="12">
    <oc r="E21">
      <f>C21+3</f>
    </oc>
    <nc r="E21">
      <f>C21+3</f>
    </nc>
  </rcc>
  <rcc rId="3747" sId="12">
    <oc r="B24" t="inlineStr">
      <is>
        <t>145S</t>
      </is>
    </oc>
    <nc r="B24" t="inlineStr">
      <is>
        <t>146S</t>
      </is>
    </nc>
  </rcc>
  <rcc rId="3748" sId="12">
    <oc r="D24">
      <f>C24</f>
    </oc>
    <nc r="D24">
      <f>C24</f>
    </nc>
  </rcc>
  <rcc rId="3749" sId="12">
    <oc r="E24">
      <f>C24+3</f>
    </oc>
    <nc r="E24">
      <f>C24+3</f>
    </nc>
  </rcc>
  <rcc rId="3750" sId="12">
    <oc r="B27" t="inlineStr">
      <is>
        <t>146S</t>
      </is>
    </oc>
    <nc r="B27" t="inlineStr">
      <is>
        <t>147S</t>
      </is>
    </nc>
  </rcc>
  <rcc rId="3751" sId="12">
    <oc r="D27">
      <f>C27</f>
    </oc>
    <nc r="D27">
      <f>C27</f>
    </nc>
  </rcc>
  <rcc rId="3752" sId="12">
    <oc r="E27">
      <f>C27+3</f>
    </oc>
    <nc r="E27">
      <f>C27+3</f>
    </nc>
  </rcc>
  <rcc rId="3753" sId="12">
    <oc r="B30" t="inlineStr">
      <is>
        <t>147S</t>
      </is>
    </oc>
    <nc r="B30" t="inlineStr">
      <is>
        <t>148S</t>
      </is>
    </nc>
  </rcc>
  <rcc rId="3754" sId="12">
    <oc r="D30">
      <f>C30</f>
    </oc>
    <nc r="D30">
      <f>C30</f>
    </nc>
  </rcc>
  <rcc rId="3755" sId="12">
    <oc r="E30">
      <f>C30+3</f>
    </oc>
    <nc r="E30">
      <f>C30+3</f>
    </nc>
  </rcc>
  <rcc rId="3756" sId="12">
    <oc r="B33" t="inlineStr">
      <is>
        <t>148S</t>
      </is>
    </oc>
    <nc r="B33" t="inlineStr">
      <is>
        <t>149S</t>
      </is>
    </nc>
  </rcc>
  <rcc rId="3757" sId="12">
    <oc r="D33">
      <f>C33</f>
    </oc>
    <nc r="D33">
      <f>C33</f>
    </nc>
  </rcc>
  <rcc rId="3758" sId="12">
    <oc r="E33">
      <f>C33+3</f>
    </oc>
    <nc r="E33">
      <f>C33+3</f>
    </nc>
  </rcc>
  <rcc rId="3759" sId="12">
    <oc r="B36" t="inlineStr">
      <is>
        <t>149S</t>
      </is>
    </oc>
    <nc r="B36" t="inlineStr">
      <is>
        <t>150S</t>
      </is>
    </nc>
  </rcc>
  <rcc rId="3760" sId="12">
    <oc r="D36">
      <f>C36</f>
    </oc>
    <nc r="D36">
      <f>C36</f>
    </nc>
  </rcc>
  <rcc rId="3761" sId="12">
    <oc r="E36">
      <f>C36+3</f>
    </oc>
    <nc r="E36">
      <f>C36+3</f>
    </nc>
  </rcc>
  <rcc rId="3762" sId="12">
    <oc r="B39" t="inlineStr">
      <is>
        <t>150S</t>
      </is>
    </oc>
    <nc r="B39" t="inlineStr">
      <is>
        <t>151S</t>
      </is>
    </nc>
  </rcc>
  <rcc rId="3763" sId="12">
    <oc r="D39">
      <f>C39</f>
    </oc>
    <nc r="D39">
      <f>C39</f>
    </nc>
  </rcc>
  <rcc rId="3764" sId="12">
    <oc r="E39">
      <f>C39+3</f>
    </oc>
    <nc r="E39">
      <f>C39+3</f>
    </nc>
  </rcc>
  <rcc rId="3765" sId="14">
    <oc r="D28">
      <f>C28</f>
    </oc>
    <nc r="D28">
      <f>C28</f>
    </nc>
  </rcc>
  <rcc rId="3766" sId="14">
    <oc r="E28">
      <f>C28+3</f>
    </oc>
    <nc r="E28">
      <f>C28+3</f>
    </nc>
  </rcc>
  <rcc rId="3767" sId="14">
    <oc r="B31" t="inlineStr">
      <is>
        <t>145S</t>
      </is>
    </oc>
    <nc r="B31" t="inlineStr">
      <is>
        <t>146S</t>
      </is>
    </nc>
  </rcc>
  <rcc rId="3768" sId="14">
    <oc r="D31">
      <f>C31</f>
    </oc>
    <nc r="D31">
      <f>C31</f>
    </nc>
  </rcc>
  <rcc rId="3769" sId="14">
    <oc r="E31">
      <f>C31+3</f>
    </oc>
    <nc r="E31">
      <f>C31+3</f>
    </nc>
  </rcc>
  <rcc rId="3770" sId="14">
    <oc r="B34" t="inlineStr">
      <is>
        <t>146S</t>
      </is>
    </oc>
    <nc r="B34" t="inlineStr">
      <is>
        <t>147S</t>
      </is>
    </nc>
  </rcc>
  <rcc rId="3771" sId="14">
    <oc r="D34">
      <f>C34</f>
    </oc>
    <nc r="D34">
      <f>C34</f>
    </nc>
  </rcc>
  <rcc rId="3772" sId="14">
    <oc r="E34">
      <f>C34+3</f>
    </oc>
    <nc r="E34">
      <f>C34+3</f>
    </nc>
  </rcc>
  <rcc rId="3773" sId="14">
    <oc r="B37" t="inlineStr">
      <is>
        <t>147S</t>
      </is>
    </oc>
    <nc r="B37" t="inlineStr">
      <is>
        <t>148S</t>
      </is>
    </nc>
  </rcc>
  <rcc rId="3774" sId="14">
    <oc r="D37">
      <f>C37</f>
    </oc>
    <nc r="D37">
      <f>C37</f>
    </nc>
  </rcc>
  <rcc rId="3775" sId="14">
    <oc r="E37">
      <f>C37+3</f>
    </oc>
    <nc r="E37">
      <f>C37+3</f>
    </nc>
  </rcc>
  <rcc rId="3776" sId="14">
    <oc r="B40" t="inlineStr">
      <is>
        <t>148S</t>
      </is>
    </oc>
    <nc r="B40" t="inlineStr">
      <is>
        <t>149S</t>
      </is>
    </nc>
  </rcc>
  <rcc rId="3777" sId="14">
    <oc r="D40">
      <f>C40</f>
    </oc>
    <nc r="D40">
      <f>C40</f>
    </nc>
  </rcc>
  <rcc rId="3778" sId="14">
    <oc r="E40">
      <f>C40+3</f>
    </oc>
    <nc r="E40">
      <f>C40+3</f>
    </nc>
  </rcc>
  <rcc rId="3779" sId="14">
    <oc r="B43" t="inlineStr">
      <is>
        <t>149S</t>
      </is>
    </oc>
    <nc r="B43" t="inlineStr">
      <is>
        <t>150S</t>
      </is>
    </nc>
  </rcc>
  <rcc rId="3780" sId="14">
    <oc r="D43">
      <f>C43</f>
    </oc>
    <nc r="D43">
      <f>C43</f>
    </nc>
  </rcc>
  <rcc rId="3781" sId="14">
    <oc r="E43">
      <f>C43+3</f>
    </oc>
    <nc r="E43">
      <f>C43+3</f>
    </nc>
  </rcc>
  <rfmt sheetId="14" sqref="B46" start="0" length="0">
    <dxf>
      <font>
        <sz val="10"/>
        <color auto="1"/>
        <name val="Arial"/>
        <family val="2"/>
        <scheme val="none"/>
      </font>
      <numFmt numFmtId="0" formatCode="General"/>
      <alignment horizontal="left" wrapText="0"/>
    </dxf>
  </rfmt>
  <rfmt sheetId="14" sqref="C46" start="0" length="0">
    <dxf>
      <alignment vertical="center"/>
      <border outline="0">
        <left style="thin">
          <color indexed="64"/>
        </left>
        <right style="thin">
          <color indexed="64"/>
        </right>
      </border>
    </dxf>
  </rfmt>
  <rfmt sheetId="14" sqref="D46" start="0" length="0">
    <dxf>
      <font>
        <color indexed="8"/>
        <family val="2"/>
      </font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dxf>
  </rfmt>
  <rfmt sheetId="14" sqref="E46" start="0" length="0">
    <dxf>
      <alignment vertical="center"/>
      <border outline="0">
        <left style="thin">
          <color indexed="64"/>
        </left>
        <right style="thin">
          <color indexed="64"/>
        </right>
      </border>
    </dxf>
  </rfmt>
  <rfmt sheetId="14" sqref="A47" start="0" length="0">
    <dxf>
      <font>
        <b val="0"/>
        <sz val="10"/>
        <color auto="1"/>
        <name val="Arial"/>
        <family val="2"/>
        <scheme val="none"/>
      </font>
      <alignment vertical="bottom" wrapText="0"/>
    </dxf>
  </rfmt>
  <rfmt sheetId="14" sqref="B47" start="0" length="0">
    <dxf>
      <font>
        <sz val="10"/>
        <color auto="1"/>
        <name val="Arial"/>
        <family val="2"/>
        <scheme val="none"/>
      </font>
      <numFmt numFmtId="0" formatCode="General"/>
      <alignment horizontal="left" wrapText="0"/>
    </dxf>
  </rfmt>
  <rfmt sheetId="14" sqref="C47" start="0" length="0">
    <dxf>
      <alignment vertical="center"/>
      <border outline="0">
        <left style="thin">
          <color indexed="64"/>
        </left>
        <right style="thin">
          <color indexed="64"/>
        </right>
      </border>
    </dxf>
  </rfmt>
  <rfmt sheetId="14" sqref="D47" start="0" length="0">
    <dxf>
      <font>
        <color indexed="8"/>
        <family val="2"/>
      </font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dxf>
  </rfmt>
  <rfmt sheetId="14" sqref="E47" start="0" length="0">
    <dxf>
      <alignment vertical="center"/>
      <border outline="0">
        <left style="thin">
          <color indexed="64"/>
        </left>
        <right style="thin">
          <color indexed="64"/>
        </right>
      </border>
    </dxf>
  </rfmt>
  <rfmt sheetId="14" sqref="A48" start="0" length="0">
    <dxf>
      <font>
        <sz val="10"/>
        <color indexed="8"/>
        <name val="Arial"/>
        <family val="2"/>
        <scheme val="none"/>
      </font>
      <alignment vertical="top" wrapText="1"/>
      <border outline="0">
        <left style="thin">
          <color indexed="64"/>
        </left>
        <bottom style="thin">
          <color indexed="64"/>
        </bottom>
      </border>
    </dxf>
  </rfmt>
  <rfmt sheetId="14" sqref="B48" start="0" length="0">
    <dxf>
      <font>
        <sz val="10"/>
        <color indexed="8"/>
        <name val="Arial"/>
        <family val="2"/>
        <scheme val="none"/>
      </font>
      <numFmt numFmtId="21" formatCode="dd\-mmm"/>
      <alignment horizontal="left" vertical="top" wrapText="1"/>
      <border outline="0">
        <right style="thin">
          <color indexed="64"/>
        </right>
        <bottom style="thin">
          <color indexed="64"/>
        </bottom>
      </border>
    </dxf>
  </rfmt>
  <rfmt sheetId="14" sqref="C48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vertical="top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4" sqref="D48" start="0" length="0">
    <dxf>
      <font>
        <sz val="10"/>
        <color auto="1"/>
        <name val="Arial"/>
        <family val="2"/>
        <scheme val="none"/>
      </font>
      <alignment horizont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4" sqref="E48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782" sId="16">
    <oc r="D27">
      <f>C27</f>
    </oc>
    <nc r="D27">
      <f>C27</f>
    </nc>
  </rcc>
  <rcc rId="3783" sId="16">
    <oc r="E27">
      <f>C27+3</f>
    </oc>
    <nc r="E27">
      <f>C27+3</f>
    </nc>
  </rcc>
  <rcc rId="3784" sId="16">
    <oc r="B30" t="inlineStr">
      <is>
        <t>145S</t>
      </is>
    </oc>
    <nc r="B30" t="inlineStr">
      <is>
        <t>146S</t>
      </is>
    </nc>
  </rcc>
  <rcc rId="3785" sId="16">
    <oc r="D30">
      <f>C30</f>
    </oc>
    <nc r="D30">
      <f>C30</f>
    </nc>
  </rcc>
  <rcc rId="3786" sId="16">
    <oc r="E30">
      <f>C30+3</f>
    </oc>
    <nc r="E30">
      <f>C30+3</f>
    </nc>
  </rcc>
  <rcc rId="3787" sId="16">
    <oc r="B33" t="inlineStr">
      <is>
        <t>146S</t>
      </is>
    </oc>
    <nc r="B33" t="inlineStr">
      <is>
        <t>147S</t>
      </is>
    </nc>
  </rcc>
  <rcc rId="3788" sId="16">
    <oc r="D33">
      <f>C33</f>
    </oc>
    <nc r="D33">
      <f>C33</f>
    </nc>
  </rcc>
  <rcc rId="3789" sId="16">
    <oc r="E33">
      <f>C33+3</f>
    </oc>
    <nc r="E33">
      <f>C33+3</f>
    </nc>
  </rcc>
  <rcc rId="3790" sId="16">
    <oc r="B36" t="inlineStr">
      <is>
        <t>147S</t>
      </is>
    </oc>
    <nc r="B36" t="inlineStr">
      <is>
        <t>148S</t>
      </is>
    </nc>
  </rcc>
  <rcc rId="3791" sId="16">
    <oc r="D36">
      <f>C36</f>
    </oc>
    <nc r="D36">
      <f>C36</f>
    </nc>
  </rcc>
  <rcc rId="3792" sId="16">
    <oc r="E36">
      <f>C36+3</f>
    </oc>
    <nc r="E36">
      <f>C36+3</f>
    </nc>
  </rcc>
  <rcc rId="3793" sId="16">
    <oc r="B39" t="inlineStr">
      <is>
        <t>148S</t>
      </is>
    </oc>
    <nc r="B39" t="inlineStr">
      <is>
        <t>149S</t>
      </is>
    </nc>
  </rcc>
  <rcc rId="3794" sId="16">
    <oc r="D39">
      <f>C39</f>
    </oc>
    <nc r="D39">
      <f>C39</f>
    </nc>
  </rcc>
  <rcc rId="3795" sId="16">
    <oc r="E39">
      <f>C39+3</f>
    </oc>
    <nc r="E39">
      <f>C39+3</f>
    </nc>
  </rcc>
  <rcc rId="3796" sId="16">
    <oc r="B42" t="inlineStr">
      <is>
        <t>149S</t>
      </is>
    </oc>
    <nc r="B42" t="inlineStr">
      <is>
        <t>150S</t>
      </is>
    </nc>
  </rcc>
  <rcc rId="3797" sId="16">
    <oc r="D42">
      <f>C42</f>
    </oc>
    <nc r="D42">
      <f>C42</f>
    </nc>
  </rcc>
  <rcc rId="3798" sId="16">
    <oc r="E42">
      <f>C42+3</f>
    </oc>
    <nc r="E42">
      <f>C42+3</f>
    </nc>
  </rcc>
  <rfmt sheetId="16" sqref="A45" start="0" length="0">
    <dxf>
      <font>
        <b val="0"/>
        <sz val="10"/>
        <color auto="1"/>
        <name val="Arial"/>
        <family val="2"/>
        <scheme val="none"/>
      </font>
      <alignment vertical="bottom" wrapText="0"/>
    </dxf>
  </rfmt>
  <rfmt sheetId="16" sqref="B45" start="0" length="0">
    <dxf>
      <font>
        <sz val="10"/>
        <color auto="1"/>
        <name val="Arial"/>
        <family val="2"/>
        <scheme val="none"/>
      </font>
      <numFmt numFmtId="0" formatCode="General"/>
      <alignment horizontal="left" wrapText="0"/>
    </dxf>
  </rfmt>
  <rfmt sheetId="16" sqref="C45" start="0" length="0">
    <dxf>
      <alignment vertical="center"/>
      <border outline="0">
        <left style="thin">
          <color indexed="64"/>
        </left>
        <right style="thin">
          <color indexed="64"/>
        </right>
      </border>
    </dxf>
  </rfmt>
  <rfmt sheetId="16" sqref="D45" start="0" length="0">
    <dxf>
      <font>
        <color indexed="8"/>
        <family val="2"/>
      </font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dxf>
  </rfmt>
  <rfmt sheetId="16" sqref="E45" start="0" length="0">
    <dxf>
      <alignment vertical="center"/>
      <border outline="0">
        <left style="thin">
          <color indexed="64"/>
        </left>
        <right style="thin">
          <color indexed="64"/>
        </right>
      </border>
    </dxf>
  </rfmt>
  <rfmt sheetId="16" sqref="A46" start="0" length="0">
    <dxf>
      <font>
        <b val="0"/>
        <sz val="10"/>
        <color auto="1"/>
        <name val="Arial"/>
        <family val="2"/>
        <scheme val="none"/>
      </font>
      <alignment vertical="bottom" wrapText="0"/>
    </dxf>
  </rfmt>
  <rfmt sheetId="16" sqref="B46" start="0" length="0">
    <dxf>
      <font>
        <sz val="10"/>
        <color auto="1"/>
        <name val="Arial"/>
        <family val="2"/>
        <scheme val="none"/>
      </font>
      <numFmt numFmtId="0" formatCode="General"/>
      <alignment horizontal="left" wrapText="0"/>
    </dxf>
  </rfmt>
  <rfmt sheetId="16" sqref="C46" start="0" length="0">
    <dxf>
      <alignment vertical="center"/>
      <border outline="0">
        <left style="thin">
          <color indexed="64"/>
        </left>
        <right style="thin">
          <color indexed="64"/>
        </right>
      </border>
    </dxf>
  </rfmt>
  <rfmt sheetId="16" sqref="D46" start="0" length="0">
    <dxf>
      <font>
        <color indexed="8"/>
        <family val="2"/>
      </font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dxf>
  </rfmt>
  <rfmt sheetId="16" sqref="E46" start="0" length="0">
    <dxf>
      <alignment vertical="center"/>
      <border outline="0">
        <left style="thin">
          <color indexed="64"/>
        </left>
        <right style="thin">
          <color indexed="64"/>
        </right>
      </border>
    </dxf>
  </rfmt>
  <rfmt sheetId="16" sqref="A47" start="0" length="0">
    <dxf>
      <font>
        <sz val="10"/>
        <color indexed="8"/>
        <name val="Arial"/>
        <family val="2"/>
        <scheme val="none"/>
      </font>
      <alignment vertical="top" wrapText="1"/>
      <border outline="0">
        <left style="thin">
          <color indexed="64"/>
        </left>
        <bottom style="thin">
          <color indexed="64"/>
        </bottom>
      </border>
    </dxf>
  </rfmt>
  <rfmt sheetId="16" sqref="B47" start="0" length="0">
    <dxf>
      <font>
        <sz val="10"/>
        <color indexed="8"/>
        <name val="Arial"/>
        <family val="2"/>
        <scheme val="none"/>
      </font>
      <numFmt numFmtId="21" formatCode="dd\-mmm"/>
      <alignment horizontal="left" vertical="top" wrapText="1"/>
      <border outline="0">
        <right style="thin">
          <color indexed="64"/>
        </right>
        <bottom style="thin">
          <color indexed="64"/>
        </bottom>
      </border>
    </dxf>
  </rfmt>
  <rfmt sheetId="16" sqref="C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vertical="top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D47" start="0" length="0">
    <dxf>
      <font>
        <sz val="10"/>
        <color auto="1"/>
        <name val="Arial"/>
        <family val="2"/>
        <scheme val="none"/>
      </font>
      <alignment horizont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E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799" sId="16">
    <nc r="A45" t="inlineStr">
      <is>
        <t>HANSA HOMBURG</t>
      </is>
    </nc>
  </rcc>
  <rcc rId="3800" sId="16">
    <nc r="B45" t="inlineStr">
      <is>
        <t>150S</t>
      </is>
    </nc>
  </rcc>
  <rcc rId="3801" sId="16" numFmtId="19">
    <nc r="C45">
      <v>42779</v>
    </nc>
  </rcc>
  <rcc rId="3802" sId="16">
    <nc r="D45">
      <f>C45</f>
    </nc>
  </rcc>
  <rcc rId="3803" sId="16">
    <nc r="E45">
      <f>C45+3</f>
    </nc>
  </rcc>
  <rfmt sheetId="16" sqref="F45" start="0" length="0">
    <dxf>
      <font>
        <sz val="10"/>
        <color indexed="8"/>
        <name val="Arial"/>
        <family val="2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804" sId="16" odxf="1" dxf="1" numFmtId="19">
    <nc r="G45">
      <v>42786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3805" sId="16" odxf="1" dxf="1">
    <nc r="H45">
      <f>+G45+12</f>
    </nc>
    <odxf>
      <font>
        <b/>
        <family val="2"/>
      </font>
      <numFmt numFmtId="1" formatCode="0"/>
      <alignment wrapText="1"/>
      <border outline="0">
        <left/>
        <right/>
      </border>
    </odxf>
    <ndxf>
      <font>
        <b val="0"/>
        <color indexed="8"/>
        <family val="2"/>
      </font>
      <numFmt numFmtId="164" formatCode="dd/mm"/>
      <alignment wrapText="0"/>
      <border outline="0">
        <left style="thin">
          <color indexed="64"/>
        </left>
        <right style="thin">
          <color indexed="64"/>
        </right>
      </border>
    </ndxf>
  </rcc>
  <rcc rId="3806" sId="16" odxf="1" dxf="1">
    <oc r="I45">
      <f>I24-$C$24</f>
    </oc>
    <nc r="I45">
      <f>G45+13</f>
    </nc>
    <odxf>
      <font>
        <b/>
        <family val="2"/>
      </font>
      <numFmt numFmtId="1" formatCode="0"/>
      <alignment wrapText="1"/>
      <border outline="0">
        <left/>
        <right/>
      </border>
    </odxf>
    <ndxf>
      <font>
        <b val="0"/>
        <color indexed="8"/>
        <family val="2"/>
      </font>
      <numFmt numFmtId="164" formatCode="dd/mm"/>
      <alignment wrapText="0"/>
      <border outline="0">
        <left style="thin">
          <color indexed="64"/>
        </left>
        <right style="thin">
          <color indexed="64"/>
        </right>
      </border>
    </ndxf>
  </rcc>
  <rcc rId="3807" sId="16" odxf="1" dxf="1">
    <oc r="J45">
      <f>J24-$C$24</f>
    </oc>
    <nc r="J45">
      <f>+G45+18</f>
    </nc>
    <odxf>
      <font>
        <b/>
        <family val="2"/>
      </font>
      <numFmt numFmtId="1" formatCode="0"/>
      <border outline="0">
        <left/>
        <right/>
        <top/>
      </border>
    </odxf>
    <ndxf>
      <font>
        <b val="0"/>
        <family val="2"/>
      </font>
      <numFmt numFmtId="164" formatCode="dd/mm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08" sId="16" odxf="1" dxf="1">
    <oc r="K45">
      <f>K24-$C$24</f>
    </oc>
    <nc r="K45">
      <f>+G45+20</f>
    </nc>
    <odxf>
      <font>
        <b/>
        <family val="2"/>
      </font>
      <numFmt numFmtId="1" formatCode="0"/>
      <border outline="0">
        <left/>
        <right/>
        <top/>
      </border>
    </odxf>
    <ndxf>
      <font>
        <b val="0"/>
        <family val="2"/>
      </font>
      <numFmt numFmtId="164" formatCode="dd/mm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09" sId="16" odxf="1" dxf="1">
    <oc r="L45">
      <f>L24-$C$24</f>
    </oc>
    <nc r="L45">
      <f>G45+22</f>
    </nc>
    <odxf>
      <font>
        <b/>
        <family val="2"/>
      </font>
      <numFmt numFmtId="1" formatCode="0"/>
      <border outline="0">
        <left/>
        <right/>
        <top/>
      </border>
    </odxf>
    <ndxf>
      <font>
        <b val="0"/>
        <family val="2"/>
      </font>
      <numFmt numFmtId="164" formatCode="dd/mm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10" sId="16" odxf="1" dxf="1">
    <oc r="M45">
      <f>M24-$C$24</f>
    </oc>
    <nc r="M45">
      <f>G45+25</f>
    </nc>
    <odxf>
      <font>
        <b/>
        <family val="2"/>
      </font>
      <numFmt numFmtId="1" formatCode="0"/>
      <border outline="0">
        <left/>
        <right/>
        <top/>
      </border>
    </odxf>
    <ndxf>
      <font>
        <b val="0"/>
        <family val="2"/>
      </font>
      <numFmt numFmtId="164" formatCode="dd/mm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11" sId="16">
    <oc r="A46" t="inlineStr">
      <is>
        <t xml:space="preserve">CLOSING TIME </t>
      </is>
    </oc>
    <nc r="A46"/>
  </rcc>
  <rfmt sheetId="16" sqref="F46" start="0" length="0">
    <dxf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6" sqref="G46" start="0" length="0">
    <dxf>
      <border outline="0">
        <left style="thin">
          <color indexed="64"/>
        </left>
        <right style="thin">
          <color indexed="64"/>
        </right>
      </border>
    </dxf>
  </rfmt>
  <rfmt sheetId="16" sqref="H46" start="0" length="0">
    <dxf>
      <border outline="0">
        <left style="thin">
          <color indexed="64"/>
        </left>
        <right style="thin">
          <color indexed="64"/>
        </right>
      </border>
    </dxf>
  </rfmt>
  <rfmt sheetId="16" sqref="I46" start="0" length="0">
    <dxf>
      <border outline="0">
        <left style="thin">
          <color indexed="64"/>
        </left>
        <right style="thin">
          <color indexed="64"/>
        </right>
      </border>
    </dxf>
  </rfmt>
  <rfmt sheetId="16" sqref="J46" start="0" length="0">
    <dxf>
      <border outline="0">
        <left style="thin">
          <color indexed="64"/>
        </left>
        <right style="thin">
          <color indexed="64"/>
        </right>
      </border>
    </dxf>
  </rfmt>
  <rfmt sheetId="16" sqref="K46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6" sqref="L46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6" sqref="M46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</border>
    </dxf>
  </rfmt>
  <rcc rId="3812" sId="16">
    <oc r="A47" t="inlineStr">
      <is>
        <t>MON</t>
      </is>
    </oc>
    <nc r="A47"/>
  </rcc>
  <rcc rId="3813" sId="16">
    <oc r="B47" t="inlineStr">
      <is>
        <t>06:00- SUN - CAT LAI</t>
      </is>
    </oc>
    <nc r="B47"/>
  </rcc>
  <rfmt sheetId="16" sqref="F47" start="0" length="0">
    <dxf>
      <alignment wrapText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G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H47" start="0" length="0">
    <dxf>
      <font>
        <sz val="10"/>
        <color auto="1"/>
        <name val="Arial"/>
        <family val="2"/>
        <scheme val="none"/>
      </font>
      <alignment horizont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I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J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K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L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M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814" sId="14">
    <nc r="A46" t="inlineStr">
      <is>
        <t>HANSA HOMBURG</t>
      </is>
    </nc>
  </rcc>
  <rcc rId="3815" sId="14">
    <nc r="D46">
      <f>C46</f>
    </nc>
  </rcc>
  <rcc rId="3816" sId="14">
    <nc r="E46">
      <f>C46+3</f>
    </nc>
  </rcc>
  <rfmt sheetId="14" sqref="F46" start="0" length="0">
    <dxf>
      <font>
        <sz val="10"/>
        <color indexed="8"/>
        <name val="Arial"/>
        <family val="2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817" sId="14" odxf="1" dxf="1" numFmtId="19">
    <nc r="G46">
      <v>42789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3818" sId="14" odxf="1" dxf="1">
    <oc r="H46">
      <f>H40-$C$40</f>
    </oc>
    <nc r="H46">
      <f>G46+12</f>
    </nc>
    <odxf>
      <font>
        <b/>
        <family val="2"/>
      </font>
      <numFmt numFmtId="1" formatCode="0"/>
      <alignment wrapText="1"/>
      <border outline="0">
        <left/>
        <right/>
      </border>
    </odxf>
    <ndxf>
      <font>
        <b val="0"/>
        <color indexed="8"/>
        <family val="2"/>
      </font>
      <numFmt numFmtId="164" formatCode="dd/mm"/>
      <alignment wrapText="0"/>
      <border outline="0">
        <left style="thin">
          <color indexed="64"/>
        </left>
        <right style="thin">
          <color indexed="64"/>
        </right>
      </border>
    </ndxf>
  </rcc>
  <rcc rId="3819" sId="14" odxf="1" dxf="1">
    <oc r="I46">
      <f>I40-$C$40</f>
    </oc>
    <nc r="I46">
      <f>G46+20</f>
    </nc>
    <odxf>
      <font>
        <b/>
        <family val="2"/>
      </font>
      <numFmt numFmtId="1" formatCode="0"/>
      <border outline="0">
        <left/>
        <right/>
        <top/>
      </border>
    </odxf>
    <ndxf>
      <font>
        <b val="0"/>
        <family val="2"/>
      </font>
      <numFmt numFmtId="164" formatCode="dd/mm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20" sId="14" odxf="1" dxf="1">
    <oc r="J46">
      <f>J40-$C$40</f>
    </oc>
    <nc r="J46">
      <f>G46+23</f>
    </nc>
    <odxf>
      <font>
        <b/>
        <family val="2"/>
      </font>
      <numFmt numFmtId="1" formatCode="0"/>
      <border outline="0">
        <left/>
        <right/>
        <top/>
      </border>
    </odxf>
    <ndxf>
      <font>
        <b val="0"/>
        <family val="2"/>
      </font>
      <numFmt numFmtId="164" formatCode="dd/mm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21" sId="14" odxf="1" dxf="1">
    <oc r="K46">
      <f>K40-$C$40</f>
    </oc>
    <nc r="K46">
      <f>G46+25</f>
    </nc>
    <odxf>
      <font>
        <b/>
        <family val="2"/>
      </font>
      <numFmt numFmtId="1" formatCode="0"/>
      <border outline="0">
        <left/>
        <right/>
        <top/>
      </border>
    </odxf>
    <ndxf>
      <font>
        <b val="0"/>
        <family val="2"/>
      </font>
      <numFmt numFmtId="164" formatCode="dd/mm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22" sId="14" odxf="1" dxf="1">
    <oc r="L46">
      <f>L40-$C$40</f>
    </oc>
    <nc r="L46">
      <f>G46+28</f>
    </nc>
    <odxf>
      <font>
        <b/>
        <family val="2"/>
      </font>
      <numFmt numFmtId="1" formatCode="0"/>
      <border outline="0">
        <left/>
        <right/>
        <top/>
      </border>
    </odxf>
    <ndxf>
      <font>
        <b val="0"/>
        <family val="2"/>
      </font>
      <numFmt numFmtId="164" formatCode="dd/mm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23" sId="14">
    <oc r="A47" t="inlineStr">
      <is>
        <t xml:space="preserve">CLOSING TIME </t>
      </is>
    </oc>
    <nc r="A47"/>
  </rcc>
  <rfmt sheetId="14" sqref="F47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4" sqref="G47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4" sqref="H47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4" sqref="I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4" sqref="J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4" sqref="K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4" sqref="L47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</border>
    </dxf>
  </rfmt>
  <rcc rId="3824" sId="14">
    <oc r="A48" t="inlineStr">
      <is>
        <t>MON</t>
      </is>
    </oc>
    <nc r="A48"/>
  </rcc>
  <rcc rId="3825" sId="14">
    <oc r="B48" t="inlineStr">
      <is>
        <t>06:00- SUN - CAT LAI</t>
      </is>
    </oc>
    <nc r="B48"/>
  </rcc>
  <rfmt sheetId="14" sqref="F48" start="0" length="0">
    <dxf>
      <alignment wrapText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4" sqref="G48" start="0" length="0">
    <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4" sqref="H48" start="0" length="0">
    <dxf>
      <font>
        <sz val="10"/>
        <color auto="1"/>
        <name val="Arial"/>
        <family val="2"/>
        <scheme val="none"/>
      </font>
      <alignment horizont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4" sqref="I4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4" sqref="J48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4" sqref="K48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4" sqref="L48" start="0" length="0">
    <dxf>
      <font>
        <sz val="10"/>
        <color auto="1"/>
        <name val="Arial"/>
        <family val="2"/>
        <scheme val="none"/>
      </font>
      <numFmt numFmtId="164" formatCode="dd/mm"/>
      <alignment horizont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826" sId="14">
    <nc r="B46" t="inlineStr">
      <is>
        <t>151S</t>
      </is>
    </nc>
  </rcc>
  <rcc rId="3827" sId="14" numFmtId="19">
    <nc r="C46">
      <v>42786</v>
    </nc>
  </rcc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8" sId="16">
    <oc r="B45" t="inlineStr">
      <is>
        <t>150S</t>
      </is>
    </oc>
    <nc r="B45" t="inlineStr">
      <is>
        <t>151S</t>
      </is>
    </nc>
  </rcc>
  <rcc rId="3829" sId="16" numFmtId="19">
    <oc r="C45">
      <v>42779</v>
    </oc>
    <nc r="C45">
      <v>42786</v>
    </nc>
  </rcc>
  <rcc rId="3830" sId="16">
    <oc r="D45">
      <f>C45</f>
    </oc>
    <nc r="D45">
      <f>C45</f>
    </nc>
  </rcc>
  <rcc rId="3831" sId="16">
    <oc r="E45">
      <f>C45+3</f>
    </oc>
    <nc r="E45">
      <f>C45+3</f>
    </nc>
  </rcc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2" sId="17" xfDxf="1" dxf="1">
    <nc r="A25" t="inlineStr">
      <is>
        <t>UASC ZAMZAM</t>
      </is>
    </nc>
    <ndxf>
      <font>
        <color indexed="8"/>
        <family val="2"/>
      </font>
      <border outline="0">
        <left style="thin">
          <color indexed="64"/>
        </left>
      </border>
    </ndxf>
  </rcc>
  <rcc rId="3833" sId="17" quotePrefix="1">
    <nc r="B25" t="inlineStr">
      <is>
        <t>214W</t>
      </is>
    </nc>
  </rcc>
  <rfmt sheetId="17" xfDxf="1" sqref="A27" start="0" length="0">
    <dxf>
      <font>
        <color indexed="8"/>
        <family val="2"/>
      </font>
      <border outline="0">
        <left style="thin">
          <color indexed="64"/>
        </left>
      </border>
    </dxf>
  </rfmt>
  <rcc rId="3834" sId="17" quotePrefix="1">
    <nc r="B27" t="inlineStr">
      <is>
        <t>216W</t>
      </is>
    </nc>
  </rcc>
  <rcc rId="3835" sId="17">
    <nc r="A27" t="inlineStr">
      <is>
        <t>LLOYD PARSIFAL</t>
      </is>
    </nc>
  </rcc>
  <rfmt sheetId="17" xfDxf="1" sqref="A29" start="0" length="0">
    <dxf>
      <font>
        <color indexed="8"/>
        <family val="2"/>
      </font>
      <border outline="0">
        <left style="thin">
          <color indexed="64"/>
        </left>
      </border>
    </dxf>
  </rfmt>
  <rrc rId="3836" sId="17" ref="A29:XFD30" action="insertRow"/>
  <rcc rId="3837" sId="17" odxf="1" dxf="1">
    <nc r="A29" t="inlineStr">
      <is>
        <t>CMA CGM LA SCALA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3838" sId="17" odxf="1" dxf="1" quotePrefix="1">
    <nc r="B29" t="inlineStr">
      <is>
        <t>218W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3839" sId="17" odxf="1" dxf="1" numFmtId="19">
    <nc r="C29">
      <v>42788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3840" sId="17" odxf="1" dxf="1">
    <nc r="D29">
      <f>C29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3841" sId="17" odxf="1" dxf="1">
    <nc r="E29">
      <f>C29+2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842" sId="17" odxf="1" dxf="1">
    <nc r="F29">
      <f>E29+11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843" sId="17" odxf="1" dxf="1">
    <nc r="G29">
      <f>D29+24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844" sId="17" odxf="1" dxf="1">
    <nc r="H29">
      <f>E29+24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845" sId="17" odxf="1" dxf="1">
    <nc r="I29">
      <f>E29+27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846" sId="17" odxf="1" dxf="1">
    <nc r="J29">
      <f>D29+31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3847" sId="17" odxf="1" dxf="1">
    <nc r="K29">
      <f>E29+31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30" start="0" length="0">
    <dxf>
      <border outline="0">
        <bottom style="thin">
          <color indexed="64"/>
        </bottom>
      </border>
    </dxf>
  </rfmt>
  <rfmt sheetId="17" sqref="B30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30" start="0" length="0">
    <dxf>
      <border outline="0">
        <bottom style="thin">
          <color indexed="64"/>
        </bottom>
      </border>
    </dxf>
  </rfmt>
  <rfmt sheetId="17" sqref="D30" start="0" length="0">
    <dxf>
      <border outline="0">
        <bottom style="thin">
          <color indexed="64"/>
        </bottom>
      </border>
    </dxf>
  </rfmt>
  <rfmt sheetId="17" sqref="E30" start="0" length="0">
    <dxf>
      <border outline="0">
        <bottom style="thin">
          <color indexed="64"/>
        </bottom>
      </border>
    </dxf>
  </rfmt>
  <rfmt sheetId="17" sqref="F30" start="0" length="0">
    <dxf>
      <border outline="0">
        <bottom style="thin">
          <color indexed="64"/>
        </bottom>
      </border>
    </dxf>
  </rfmt>
  <rfmt sheetId="17" sqref="G30" start="0" length="0">
    <dxf>
      <border outline="0">
        <bottom style="thin">
          <color indexed="64"/>
        </bottom>
      </border>
    </dxf>
  </rfmt>
  <rfmt sheetId="17" sqref="H30" start="0" length="0">
    <dxf>
      <border outline="0">
        <bottom style="thin">
          <color indexed="64"/>
        </bottom>
      </border>
    </dxf>
  </rfmt>
  <rfmt sheetId="17" sqref="I30" start="0" length="0">
    <dxf>
      <border outline="0">
        <bottom style="thin">
          <color indexed="64"/>
        </bottom>
      </border>
    </dxf>
  </rfmt>
  <rfmt sheetId="17" sqref="J30" start="0" length="0">
    <dxf>
      <border outline="0">
        <bottom style="thin">
          <color indexed="64"/>
        </bottom>
      </border>
    </dxf>
  </rfmt>
  <rfmt sheetId="17" sqref="K30" start="0" length="0">
    <dxf>
      <border outline="0">
        <bottom style="thin">
          <color indexed="64"/>
        </bottom>
      </border>
    </dxf>
  </rfmt>
  <rcc rId="3848" sId="17" numFmtId="19">
    <oc r="C31">
      <v>42788</v>
    </oc>
    <nc r="C31">
      <v>42795</v>
    </nc>
  </rcc>
  <rcc rId="3849" sId="17" xfDxf="1" dxf="1">
    <nc r="A31" t="inlineStr">
      <is>
        <t>CMA CGM FIGARO</t>
      </is>
    </nc>
    <ndxf>
      <font>
        <color indexed="8"/>
        <family val="2"/>
      </font>
      <border outline="0">
        <left style="thin">
          <color indexed="64"/>
        </left>
      </border>
    </ndxf>
  </rcc>
  <rcc rId="3850" sId="17" quotePrefix="1">
    <nc r="B31" t="inlineStr">
      <is>
        <t>220W</t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xfDxf="1" sqref="F29" start="0" length="0">
    <dxf>
      <alignment vertic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1" sqref="F27" start="0" length="0">
    <dxf>
      <alignment horizontal="general" wrapText="0"/>
      <border outline="0">
        <top/>
        <bottom style="thin">
          <color indexed="64"/>
        </bottom>
      </border>
    </dxf>
  </rfmt>
  <rcc rId="3854" sId="11" odxf="1" dxf="1">
    <oc r="F27" t="inlineStr">
      <is>
        <t>HYUNDAI SPLENDOR</t>
      </is>
    </oc>
    <nc r="F27" t="inlineStr">
      <is>
        <t>HYUNDAI EARTH</t>
      </is>
    </nc>
    <ndxf>
      <alignment horizontal="center" wrapText="1"/>
      <border outline="0">
        <top style="thin">
          <color indexed="64"/>
        </top>
        <bottom/>
      </border>
    </ndxf>
  </rcc>
  <rfmt sheetId="11" sqref="F27" start="0" length="2147483647">
    <dxf>
      <font>
        <color rgb="FFFF0000"/>
        <family val="2"/>
      </font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8" sId="15" numFmtId="19">
    <oc r="C21">
      <v>42705</v>
    </oc>
    <nc r="C21">
      <v>42707</v>
    </nc>
  </rcc>
  <rcc rId="2329" sId="15" odxf="1" dxf="1">
    <nc r="C22" t="inlineStr">
      <is>
        <t>OMIT</t>
      </is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fmt sheetId="15" sqref="C22" start="0" length="2147483647">
    <dxf>
      <font>
        <color rgb="FFFF0000"/>
        <family val="2"/>
      </font>
    </dxf>
  </rfmt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5" sId="4" numFmtId="19">
    <oc r="C19">
      <v>42725</v>
    </oc>
    <nc r="C19">
      <v>42726</v>
    </nc>
  </rcc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6" sId="7" numFmtId="19">
    <oc r="C15">
      <v>42725</v>
    </oc>
    <nc r="C15">
      <v>42726</v>
    </nc>
  </rcc>
  <rcc rId="3857" sId="7">
    <oc r="A15" t="inlineStr">
      <is>
        <t>SPIRIT OF CAPE TOWN</t>
      </is>
    </oc>
    <nc r="A15" t="inlineStr">
      <is>
        <r>
          <t>SPIRIT OF CAPE TOWN (</t>
        </r>
        <r>
          <rPr>
            <sz val="10"/>
            <color rgb="FFFF0000"/>
            <rFont val="Arial"/>
            <family val="2"/>
          </rPr>
          <t>delay</t>
        </r>
        <r>
          <rPr>
            <sz val="10"/>
            <rFont val="Arial"/>
            <family val="2"/>
          </rPr>
          <t>)</t>
        </r>
      </is>
    </nc>
  </rcc>
  <rcc rId="3858" sId="13" numFmtId="19">
    <oc r="C19">
      <v>42725</v>
    </oc>
    <nc r="C19">
      <v>42726</v>
    </nc>
  </rcc>
  <rcc rId="3859" sId="13">
    <oc r="A19" t="inlineStr">
      <is>
        <t>SPIRIT OF CAPE TOWN</t>
      </is>
    </oc>
    <nc r="A19" t="inlineStr">
      <is>
        <r>
          <t>SPIRIT OF CAPE TOWN (</t>
        </r>
        <r>
          <rPr>
            <sz val="10"/>
            <color rgb="FFFF0000"/>
            <rFont val="Arial"/>
            <family val="2"/>
          </rPr>
          <t>delay</t>
        </r>
        <r>
          <rPr>
            <sz val="10"/>
            <rFont val="Arial"/>
            <family val="2"/>
          </rPr>
          <t>)</t>
        </r>
      </is>
    </nc>
  </rcc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2'!$A$1:$O$64</formula>
    <oldFormula>'ASPA 2'!$A$1:$O$64</oldFormula>
  </rdn>
  <rdn rId="0" localSheetId="7" customView="1" name="Z_AFA97FE5_EB2D_4EBD_A937_DC2E6D78335A_.wvu.Rows" hidden="1" oldHidden="1">
    <formula>'AAUS NL (TPP)'!$35:$58</formula>
    <oldFormula>'AAUS NL (TPP)'!$35:$58</old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64" sId="14" ref="A50:XFD54" action="insertRow"/>
  <rrc rId="3865" sId="16" ref="A49:XFD54" action="insertRow"/>
  <rcc rId="3866" sId="14" odxf="1" dxf="1">
    <nc r="A50" t="inlineStr">
      <is>
        <t xml:space="preserve">CLOSING TIME </t>
      </is>
    </nc>
    <odxf>
      <font>
        <b val="0"/>
        <sz val="12"/>
        <color rgb="FFFF0000"/>
        <family val="2"/>
      </font>
      <numFmt numFmtId="21" formatCode="dd\-mmm"/>
      <alignment wrapText="0"/>
    </odxf>
    <ndxf>
      <font>
        <b/>
        <sz val="12"/>
        <color indexed="10"/>
        <family val="2"/>
      </font>
      <numFmt numFmtId="0" formatCode="General"/>
      <alignment wrapText="1"/>
    </ndxf>
  </rcc>
  <rcc rId="3867" sId="14" odxf="1" dxf="1">
    <nc r="A51" t="inlineStr">
      <is>
        <t>MON</t>
      </is>
    </nc>
    <odxf>
      <font>
        <sz val="12"/>
        <color rgb="FFFF0000"/>
        <family val="2"/>
      </font>
      <numFmt numFmtId="21" formatCode="dd\-mmm"/>
    </odxf>
    <ndxf>
      <font>
        <sz val="10"/>
        <color auto="1"/>
        <name val="Arial"/>
        <family val="2"/>
        <scheme val="none"/>
      </font>
      <numFmt numFmtId="0" formatCode="General"/>
    </ndxf>
  </rcc>
  <rcc rId="3868" sId="14" odxf="1" dxf="1">
    <nc r="B51" t="inlineStr">
      <is>
        <t>06:00- SUN - CAT LAI</t>
      </is>
    </nc>
    <odxf>
      <font>
        <family val="2"/>
      </font>
      <numFmt numFmtId="21" formatCode="dd\-mmm"/>
      <alignment vertical="top" wrapText="1"/>
    </odxf>
    <ndxf>
      <font>
        <sz val="10"/>
        <color auto="1"/>
        <name val="Arial"/>
        <family val="2"/>
        <scheme val="none"/>
      </font>
      <numFmt numFmtId="0" formatCode="General"/>
      <alignment vertical="bottom" wrapText="0"/>
    </ndxf>
  </rcc>
  <rfmt sheetId="14" sqref="C51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 vertical="bottom" wrapText="0"/>
    </dxf>
  </rfmt>
  <rcc rId="3869" sId="16" odxf="1" dxf="1">
    <nc r="A49" t="inlineStr">
      <is>
        <t xml:space="preserve">CLOSING TIME </t>
      </is>
    </nc>
    <odxf>
      <font>
        <b val="0"/>
        <sz val="12"/>
        <color rgb="FFFF0000"/>
        <family val="2"/>
      </font>
      <numFmt numFmtId="21" formatCode="dd\-mmm"/>
      <alignment wrapText="0"/>
    </odxf>
    <ndxf>
      <font>
        <b/>
        <sz val="12"/>
        <color indexed="10"/>
        <family val="2"/>
      </font>
      <numFmt numFmtId="0" formatCode="General"/>
      <alignment wrapText="1"/>
    </ndxf>
  </rcc>
  <rcc rId="3870" sId="16" odxf="1" dxf="1">
    <nc r="A50" t="inlineStr">
      <is>
        <t>MON</t>
      </is>
    </nc>
    <odxf>
      <font>
        <sz val="12"/>
        <color rgb="FFFF0000"/>
        <family val="2"/>
      </font>
      <numFmt numFmtId="21" formatCode="dd\-mmm"/>
    </odxf>
    <ndxf>
      <font>
        <sz val="10"/>
        <color auto="1"/>
        <name val="Arial"/>
        <family val="2"/>
        <scheme val="none"/>
      </font>
      <numFmt numFmtId="0" formatCode="General"/>
    </ndxf>
  </rcc>
  <rcc rId="3871" sId="16" odxf="1" dxf="1">
    <nc r="B50" t="inlineStr">
      <is>
        <t>06:00- SUN - CAT LAI</t>
      </is>
    </nc>
    <odxf>
      <font>
        <family val="2"/>
      </font>
      <numFmt numFmtId="21" formatCode="dd\-mmm"/>
      <alignment vertical="top" wrapText="1"/>
    </odxf>
    <ndxf>
      <font>
        <sz val="10"/>
        <color auto="1"/>
        <name val="Arial"/>
        <family val="2"/>
        <scheme val="none"/>
      </font>
      <numFmt numFmtId="0" formatCode="General"/>
      <alignment vertical="bottom" wrapText="0"/>
    </ndxf>
  </rcc>
  <rfmt sheetId="16" sqref="C50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 vertical="bottom" wrapText="0"/>
    </dxf>
  </rfmt>
  <rrc rId="3872" sId="16" ref="A52:XFD52" action="deleteRow">
    <rfmt sheetId="16" xfDxf="1" sqref="A52:XFD52" start="0" length="0"/>
    <rfmt sheetId="16" sqref="A52" start="0" length="0">
      <dxf>
        <font>
          <sz val="12"/>
          <color rgb="FFFF0000"/>
          <name val="Arial"/>
          <family val="2"/>
          <scheme val="none"/>
        </font>
        <numFmt numFmtId="21" formatCode="dd\-mmm"/>
      </dxf>
    </rfmt>
    <rfmt sheetId="16" sqref="B52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wrapText="1"/>
      </dxf>
    </rfmt>
    <rfmt sheetId="16" sqref="C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D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E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G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H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</rrc>
  <rrc rId="3873" sId="16" ref="A52:XFD52" action="deleteRow">
    <rfmt sheetId="16" xfDxf="1" sqref="A52:XFD52" start="0" length="0"/>
    <rfmt sheetId="16" sqref="A52" start="0" length="0">
      <dxf>
        <font>
          <sz val="12"/>
          <color rgb="FFFF0000"/>
          <name val="Arial"/>
          <family val="2"/>
          <scheme val="none"/>
        </font>
        <numFmt numFmtId="21" formatCode="dd\-mmm"/>
      </dxf>
    </rfmt>
    <rfmt sheetId="16" sqref="B52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wrapText="1"/>
      </dxf>
    </rfmt>
    <rfmt sheetId="16" sqref="C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D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E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G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H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</rrc>
  <rrc rId="3874" sId="16" ref="A52:XFD52" action="deleteRow">
    <rfmt sheetId="16" xfDxf="1" sqref="A52:XFD52" start="0" length="0"/>
    <rfmt sheetId="16" sqref="A52" start="0" length="0">
      <dxf>
        <font>
          <sz val="12"/>
          <color rgb="FFFF0000"/>
          <name val="Arial"/>
          <family val="2"/>
          <scheme val="none"/>
        </font>
        <numFmt numFmtId="21" formatCode="dd\-mmm"/>
      </dxf>
    </rfmt>
    <rfmt sheetId="16" sqref="B52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wrapText="1"/>
      </dxf>
    </rfmt>
    <rfmt sheetId="16" sqref="C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D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E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G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6" sqref="H5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</rrc>
  <rrc rId="3875" sId="14" ref="A53:XFD53" action="deleteRow">
    <rfmt sheetId="14" xfDxf="1" sqref="A53:XFD53" start="0" length="0"/>
    <rfmt sheetId="14" sqref="A53" start="0" length="0">
      <dxf>
        <font>
          <sz val="12"/>
          <color rgb="FFFF0000"/>
          <name val="Arial"/>
          <family val="2"/>
          <scheme val="none"/>
        </font>
        <numFmt numFmtId="21" formatCode="dd\-mmm"/>
      </dxf>
    </rfmt>
    <rfmt sheetId="14" sqref="B53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wrapText="1"/>
      </dxf>
    </rfmt>
    <rfmt sheetId="14" sqref="C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4" sqref="D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4" sqref="E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4" sqref="G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4" sqref="H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</rrc>
  <rrc rId="3876" sId="14" ref="A53:XFD53" action="deleteRow">
    <rfmt sheetId="14" xfDxf="1" sqref="A53:XFD53" start="0" length="0"/>
    <rfmt sheetId="14" sqref="A53" start="0" length="0">
      <dxf>
        <font>
          <sz val="12"/>
          <color rgb="FFFF0000"/>
          <name val="Arial"/>
          <family val="2"/>
          <scheme val="none"/>
        </font>
        <numFmt numFmtId="21" formatCode="dd\-mmm"/>
      </dxf>
    </rfmt>
    <rfmt sheetId="14" sqref="B53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wrapText="1"/>
      </dxf>
    </rfmt>
    <rfmt sheetId="14" sqref="C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4" sqref="D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4" sqref="E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4" sqref="G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  <rfmt sheetId="14" sqref="H5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</dxf>
    </rfmt>
  </rrc>
  <rcc rId="3877" sId="16">
    <nc r="I48">
      <f>I39-$C$39</f>
    </nc>
  </rcc>
  <rcc rId="3878" sId="16">
    <nc r="J48">
      <f>J39-$C$39</f>
    </nc>
  </rcc>
  <rcc rId="3879" sId="16">
    <nc r="K48">
      <f>K39-$C$39</f>
    </nc>
  </rcc>
  <rcc rId="3880" sId="16">
    <nc r="L48">
      <f>L39-$C$39</f>
    </nc>
  </rcc>
  <rcc rId="3881" sId="16">
    <nc r="M48">
      <f>M39-$C$39</f>
    </nc>
  </rcc>
  <rfmt sheetId="16" sqref="I48:M48">
    <dxf>
      <alignment horizontal="center"/>
    </dxf>
  </rfmt>
  <rfmt sheetId="16" sqref="I48:M48" start="0" length="2147483647">
    <dxf>
      <font>
        <b/>
        <family val="2"/>
      </font>
    </dxf>
  </rfmt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5" sId="14">
    <nc r="I49">
      <f>I34-$C$34</f>
    </nc>
  </rcc>
  <rcc rId="3886" sId="14">
    <nc r="J49">
      <f>J34-$C$34</f>
    </nc>
  </rcc>
  <rcc rId="3887" sId="14">
    <nc r="K49">
      <f>K34-$C$34</f>
    </nc>
  </rcc>
  <rcc rId="3888" sId="14">
    <nc r="L49">
      <f>L34-$C$34</f>
    </nc>
  </rcc>
  <rfmt sheetId="14" sqref="I49:L49">
    <dxf>
      <alignment horizontal="center"/>
    </dxf>
  </rfmt>
  <rfmt sheetId="14" sqref="I49:L49" start="0" length="2147483647">
    <dxf>
      <font>
        <b/>
        <family val="2"/>
      </font>
    </dxf>
  </rfmt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9" sId="13">
    <oc r="F19" t="inlineStr">
      <is>
        <t>TBA</t>
      </is>
    </oc>
    <nc r="F19" t="inlineStr">
      <is>
        <t>NORTHERN MAGNITUDE</t>
      </is>
    </nc>
  </rcc>
  <rcc rId="3890" sId="13">
    <nc r="F20" t="inlineStr">
      <is>
        <t>609W</t>
      </is>
    </nc>
  </rcc>
  <rcc rId="3891" sId="13">
    <oc r="F22" t="inlineStr">
      <is>
        <t>TBA</t>
      </is>
    </oc>
    <nc r="F22" t="inlineStr">
      <is>
        <t>MAERSK KARACHI</t>
      </is>
    </nc>
  </rcc>
  <rcc rId="3892" sId="13">
    <nc r="F23" t="inlineStr">
      <is>
        <t>617W</t>
      </is>
    </nc>
  </rcc>
  <rrc rId="3893" sId="13" ref="A28:XFD30" action="insertRow"/>
  <rcc rId="3894" sId="13" odxf="1" dxf="1">
    <nc r="A28" t="inlineStr">
      <is>
        <t>MAGNAVIA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3895" sId="13" odxf="1" dxf="1">
    <nc r="B28">
      <v>1702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3896" sId="13" odxf="1" dxf="1" numFmtId="19">
    <nc r="C28">
      <v>42739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3897" sId="13" odxf="1" dxf="1">
    <nc r="D28">
      <f>C28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3898" sId="13" odxf="1" dxf="1" numFmtId="19">
    <nc r="E28">
      <v>39088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899" sId="13" odxf="1" dxf="1" numFmtId="19">
    <nc r="G28">
      <v>42748</v>
    </nc>
    <odxf>
      <border outline="0">
        <left/>
      </border>
    </odxf>
    <ndxf>
      <border outline="0">
        <left style="thin">
          <color indexed="64"/>
        </left>
      </border>
    </ndxf>
  </rcc>
  <rcc rId="3900" sId="13" odxf="1" dxf="1">
    <nc r="H28">
      <f>+G28+15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901" sId="13" odxf="1" dxf="1">
    <nc r="I28">
      <f>+G28+22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3902" sId="13" odxf="1" dxf="1">
    <nc r="A29" t="inlineStr">
      <is>
        <t>TBA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fmt sheetId="13" sqref="B29" start="0" length="0">
    <dxf>
      <numFmt numFmtId="0" formatCode="General"/>
      <alignment horizontal="left" wrapText="0"/>
    </dxf>
  </rfmt>
  <rcc rId="3903" sId="13" odxf="1" dxf="1" numFmtId="19">
    <nc r="C29">
      <v>42744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3904" sId="13" odxf="1" dxf="1">
    <nc r="D29">
      <f>C29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3905" sId="13" odxf="1" dxf="1" numFmtId="19">
    <nc r="E29">
      <v>39093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9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29" start="0" length="0">
    <dxf>
      <border outline="0">
        <left style="thin">
          <color indexed="64"/>
        </left>
      </border>
    </dxf>
  </rfmt>
  <rfmt sheetId="13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29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0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0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0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0" start="0" length="0">
    <dxf>
      <border outline="0">
        <right style="thin">
          <color indexed="64"/>
        </right>
        <bottom style="thin">
          <color indexed="64"/>
        </bottom>
      </border>
    </dxf>
  </rfmt>
  <rrc rId="3906" sId="13" ref="A31:XFD36" action="insertRow"/>
  <rcc rId="3907" sId="13" odxf="1" dxf="1">
    <nc r="A31" t="inlineStr">
      <is>
        <t>MAGNAVIA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3908" sId="13" odxf="1" dxf="1">
    <nc r="B31">
      <v>1702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3909" sId="13" odxf="1" dxf="1" numFmtId="19">
    <nc r="C31">
      <v>42739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3910" sId="13" odxf="1" dxf="1">
    <nc r="D31">
      <f>C31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3911" sId="13" odxf="1" dxf="1" numFmtId="19">
    <nc r="E31">
      <v>39088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912" sId="13" odxf="1" dxf="1" numFmtId="19">
    <nc r="G31">
      <v>42748</v>
    </nc>
    <odxf>
      <border outline="0">
        <left/>
      </border>
    </odxf>
    <ndxf>
      <border outline="0">
        <left style="thin">
          <color indexed="64"/>
        </left>
      </border>
    </ndxf>
  </rcc>
  <rcc rId="3913" sId="13" odxf="1" dxf="1">
    <nc r="H31">
      <f>+G31+15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914" sId="13" odxf="1" dxf="1">
    <nc r="I31">
      <f>+G31+22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3915" sId="13" odxf="1" dxf="1">
    <nc r="A32" t="inlineStr">
      <is>
        <t>TBA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fmt sheetId="13" sqref="B32" start="0" length="0">
    <dxf>
      <numFmt numFmtId="0" formatCode="General"/>
      <alignment horizontal="left" wrapText="0"/>
    </dxf>
  </rfmt>
  <rcc rId="3916" sId="13" odxf="1" dxf="1" numFmtId="19">
    <nc r="C32">
      <v>42744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3917" sId="13" odxf="1" dxf="1">
    <nc r="D32">
      <f>C32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3918" sId="13" odxf="1" dxf="1" numFmtId="19">
    <nc r="E32">
      <v>39093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2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2" start="0" length="0">
    <dxf>
      <border outline="0">
        <left style="thin">
          <color indexed="64"/>
        </left>
      </border>
    </dxf>
  </rfmt>
  <rfmt sheetId="13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2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3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3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3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3" start="0" length="0">
    <dxf>
      <border outline="0">
        <right style="thin">
          <color indexed="64"/>
        </right>
        <bottom style="thin">
          <color indexed="64"/>
        </bottom>
      </border>
    </dxf>
  </rfmt>
  <rcc rId="3919" sId="13" odxf="1" dxf="1">
    <nc r="A34" t="inlineStr">
      <is>
        <t>MAGNAVIA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3920" sId="13" odxf="1" dxf="1">
    <nc r="B34">
      <v>1702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3921" sId="13" odxf="1" dxf="1" numFmtId="19">
    <nc r="C34">
      <v>42739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3922" sId="13" odxf="1" dxf="1">
    <nc r="D34">
      <f>C34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3923" sId="13" odxf="1" dxf="1" numFmtId="19">
    <nc r="E34">
      <v>39088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3924" sId="13" odxf="1" dxf="1" numFmtId="19">
    <nc r="G34">
      <v>42748</v>
    </nc>
    <odxf>
      <border outline="0">
        <left/>
      </border>
    </odxf>
    <ndxf>
      <border outline="0">
        <left style="thin">
          <color indexed="64"/>
        </left>
      </border>
    </ndxf>
  </rcc>
  <rcc rId="3925" sId="13" odxf="1" dxf="1">
    <nc r="H34">
      <f>+G34+15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926" sId="13" odxf="1" dxf="1">
    <nc r="I34">
      <f>+G34+22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3927" sId="13" odxf="1" dxf="1">
    <nc r="A35" t="inlineStr">
      <is>
        <t>TBA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fmt sheetId="13" sqref="B35" start="0" length="0">
    <dxf>
      <numFmt numFmtId="0" formatCode="General"/>
      <alignment horizontal="left" wrapText="0"/>
    </dxf>
  </rfmt>
  <rcc rId="3928" sId="13" odxf="1" dxf="1" numFmtId="19">
    <nc r="C35">
      <v>42744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3929" sId="13" odxf="1" dxf="1">
    <nc r="D35">
      <f>C35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3930" sId="13" odxf="1" dxf="1" numFmtId="19">
    <nc r="E35">
      <v>39093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5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5" start="0" length="0">
    <dxf>
      <border outline="0">
        <left style="thin">
          <color indexed="64"/>
        </left>
      </border>
    </dxf>
  </rfmt>
  <rfmt sheetId="13" sqref="H35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5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6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6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6" start="0" length="0">
    <dxf>
      <border outline="0">
        <right style="thin">
          <color indexed="64"/>
        </right>
        <bottom style="thin">
          <color indexed="64"/>
        </bottom>
      </border>
    </dxf>
  </rfmt>
  <rcc rId="3931" sId="13">
    <oc r="F25" t="inlineStr">
      <is>
        <t>TBA</t>
      </is>
    </oc>
    <nc r="F25" t="inlineStr">
      <is>
        <t>MAERSK KALMAR</t>
      </is>
    </nc>
  </rcc>
  <rcc rId="3932" sId="13">
    <nc r="F26" t="inlineStr">
      <is>
        <t>635W</t>
      </is>
    </nc>
  </rcc>
  <rcc rId="3933" sId="13">
    <nc r="F28" t="inlineStr">
      <is>
        <t>MAERSK KAMPALA</t>
      </is>
    </nc>
  </rcc>
  <rcc rId="3934" sId="13">
    <nc r="F29" t="inlineStr">
      <is>
        <t>701W</t>
      </is>
    </nc>
  </rcc>
  <rcc rId="3935" sId="13">
    <nc r="F31" t="inlineStr">
      <is>
        <t>MAERSK KLAIPEDA</t>
      </is>
    </nc>
  </rcc>
  <rcc rId="3936" sId="13">
    <nc r="F32" t="inlineStr">
      <is>
        <t>701W</t>
      </is>
    </nc>
  </rcc>
  <rcc rId="3937" sId="13">
    <nc r="F34" t="inlineStr">
      <is>
        <t>MAERSK ELGIN</t>
      </is>
    </nc>
  </rcc>
  <rcc rId="3938" sId="13">
    <nc r="F35" t="inlineStr">
      <is>
        <t>701W</t>
      </is>
    </nc>
  </rcc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9" sId="13" numFmtId="19">
    <oc r="G28">
      <v>42748</v>
    </oc>
    <nc r="G28">
      <v>42755</v>
    </nc>
  </rcc>
  <rcc rId="3940" sId="13" numFmtId="19">
    <oc r="G31">
      <v>42748</v>
    </oc>
    <nc r="G31">
      <v>42762</v>
    </nc>
  </rcc>
  <rcc rId="3941" sId="13" numFmtId="19">
    <oc r="G34">
      <v>42748</v>
    </oc>
    <nc r="G34">
      <v>42769</v>
    </nc>
  </rcc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2" sId="13" numFmtId="19">
    <oc r="C28">
      <v>42739</v>
    </oc>
    <nc r="C28">
      <v>42746</v>
    </nc>
  </rcc>
  <rcc rId="3943" sId="13" numFmtId="19">
    <oc r="C29">
      <v>42744</v>
    </oc>
    <nc r="C29">
      <v>42751</v>
    </nc>
  </rcc>
  <rcc rId="3944" sId="13" numFmtId="19">
    <oc r="C31">
      <v>42739</v>
    </oc>
    <nc r="C31">
      <v>42753</v>
    </nc>
  </rcc>
  <rcc rId="3945" sId="13" numFmtId="19">
    <oc r="C32">
      <v>42744</v>
    </oc>
    <nc r="C32">
      <v>42758</v>
    </nc>
  </rcc>
  <rcc rId="3946" sId="13" numFmtId="19">
    <oc r="C34">
      <v>42739</v>
    </oc>
    <nc r="C34">
      <v>42760</v>
    </nc>
  </rcc>
  <rcc rId="3947" sId="13" numFmtId="19">
    <oc r="C35">
      <v>42744</v>
    </oc>
    <nc r="C35">
      <v>42765</v>
    </nc>
  </rcc>
  <rcc rId="3948" sId="13" numFmtId="19">
    <oc r="E16">
      <v>42721</v>
    </oc>
    <nc r="E16">
      <f>+C16+2</f>
    </nc>
  </rcc>
  <rcc rId="3949" sId="13">
    <oc r="E17">
      <f>+C17+2</f>
    </oc>
    <nc r="E17">
      <f>+C17+2</f>
    </nc>
  </rcc>
  <rcc rId="3950" sId="13">
    <oc r="E19">
      <f>+C19+2</f>
    </oc>
    <nc r="E19">
      <f>+C19+2</f>
    </nc>
  </rcc>
  <rcc rId="3951" sId="13">
    <oc r="E20">
      <f>+C20+2</f>
    </oc>
    <nc r="E20">
      <f>+C20+2</f>
    </nc>
  </rcc>
  <rcc rId="3952" sId="13" numFmtId="19">
    <oc r="E22">
      <v>42734</v>
    </oc>
    <nc r="E22">
      <f>+C22+2</f>
    </nc>
  </rcc>
  <rcc rId="3953" sId="13" numFmtId="19">
    <oc r="E23">
      <v>42739</v>
    </oc>
    <nc r="E23">
      <f>+C23+2</f>
    </nc>
  </rcc>
  <rcc rId="3954" sId="13" numFmtId="19">
    <oc r="E25">
      <v>39088</v>
    </oc>
    <nc r="E25">
      <f>+C25+2</f>
    </nc>
  </rcc>
  <rcc rId="3955" sId="13" numFmtId="19">
    <oc r="E26">
      <v>39093</v>
    </oc>
    <nc r="E26">
      <f>+C26+2</f>
    </nc>
  </rcc>
  <rcc rId="3956" sId="13" numFmtId="19">
    <oc r="E28">
      <v>39088</v>
    </oc>
    <nc r="E28">
      <f>+C28+2</f>
    </nc>
  </rcc>
  <rcc rId="3957" sId="13" numFmtId="19">
    <oc r="E29">
      <v>39093</v>
    </oc>
    <nc r="E29">
      <f>+C29+2</f>
    </nc>
  </rcc>
  <rcc rId="3958" sId="13" numFmtId="19">
    <oc r="E31">
      <v>39088</v>
    </oc>
    <nc r="E31">
      <f>+C31+2</f>
    </nc>
  </rcc>
  <rcc rId="3959" sId="13" numFmtId="19">
    <oc r="E32">
      <v>39093</v>
    </oc>
    <nc r="E32">
      <f>+C32+2</f>
    </nc>
  </rcc>
  <rcc rId="3960" sId="13" numFmtId="19">
    <oc r="E34">
      <v>39088</v>
    </oc>
    <nc r="E34">
      <f>+C34+2</f>
    </nc>
  </rcc>
  <rcc rId="3961" sId="13" numFmtId="19">
    <oc r="E35">
      <v>39093</v>
    </oc>
    <nc r="E35">
      <f>+C35+2</f>
    </nc>
  </rcc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2" sId="13">
    <oc r="A28" t="inlineStr">
      <is>
        <t>MAGNAVIA</t>
      </is>
    </oc>
    <nc r="A28" t="inlineStr">
      <is>
        <t>LINDAVIA</t>
      </is>
    </nc>
  </rcc>
  <rcc rId="3963" sId="13">
    <oc r="A31" t="inlineStr">
      <is>
        <t>MAGNAVIA</t>
      </is>
    </oc>
    <nc r="A31" t="inlineStr">
      <is>
        <t>SPIRIT OF CAPE TOWN</t>
      </is>
    </nc>
  </rcc>
  <rcc rId="3964" sId="13">
    <oc r="B31">
      <v>1702</v>
    </oc>
    <nc r="B31">
      <v>1704</v>
    </nc>
  </rcc>
  <rcc rId="3965" sId="13">
    <oc r="A34" t="inlineStr">
      <is>
        <t>MAGNAVIA</t>
      </is>
    </oc>
    <nc r="A34" t="inlineStr">
      <is>
        <t>BONAVIA</t>
      </is>
    </nc>
  </rcc>
  <rcc rId="3966" sId="13">
    <oc r="B34">
      <v>1702</v>
    </oc>
    <nc r="B34">
      <v>1704</v>
    </nc>
  </rcc>
  <rcc rId="3967" sId="13">
    <oc r="H37">
      <f>$H$25-$C$25+1</f>
    </oc>
    <nc r="H37">
      <f>$H$34-$C$34+1</f>
    </nc>
  </rcc>
  <rcc rId="3968" sId="13">
    <oc r="I37">
      <f>$I$25-$C$25+1</f>
    </oc>
    <nc r="I37">
      <f>I34-$C$34+1</f>
    </nc>
  </rcc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9" sId="13">
    <oc r="A23" t="inlineStr">
      <is>
        <t>TBA</t>
      </is>
    </oc>
    <nc r="A23" t="inlineStr">
      <is>
        <t>MS HAWK</t>
      </is>
    </nc>
  </rcc>
  <rcc rId="3970" sId="13">
    <oc r="A26" t="inlineStr">
      <is>
        <t>TBA</t>
      </is>
    </oc>
    <nc r="A26" t="inlineStr">
      <is>
        <t>MS HAWK</t>
      </is>
    </nc>
  </rcc>
  <rcc rId="3971" sId="13">
    <oc r="A29" t="inlineStr">
      <is>
        <t>TBA</t>
      </is>
    </oc>
    <nc r="A29" t="inlineStr">
      <is>
        <t>MS HAWK</t>
      </is>
    </nc>
  </rcc>
  <rcc rId="3972" sId="13">
    <nc r="B23">
      <v>1702</v>
    </nc>
  </rcc>
  <rcc rId="3973" sId="13">
    <nc r="B26">
      <v>1704</v>
    </nc>
  </rcc>
  <rcc rId="3974" sId="13">
    <nc r="B29">
      <v>1706</v>
    </nc>
  </rcc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5" sId="17" numFmtId="19">
    <oc r="C11">
      <v>42725</v>
    </oc>
    <nc r="C11">
      <v>42726</v>
    </nc>
  </rcc>
  <rcc rId="3976" sId="17">
    <oc r="A11" t="inlineStr">
      <is>
        <t>CMA CGM BIANCA</t>
      </is>
    </oc>
    <nc r="A11" t="inlineStr">
      <is>
        <r>
          <t xml:space="preserve">CMA CGM BIANCA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3" sId="15">
    <nc r="F28" t="inlineStr">
      <is>
        <t>AL DAHNA</t>
      </is>
    </nc>
  </rcc>
  <rcc rId="2334" sId="15" numFmtId="19">
    <oc r="G21">
      <f>E21+20</f>
    </oc>
    <nc r="G21">
      <v>42726</v>
    </nc>
  </rcc>
  <rcc rId="2335" sId="15" numFmtId="19">
    <oc r="H21">
      <f>E21+21</f>
    </oc>
    <nc r="H21">
      <v>42727</v>
    </nc>
  </rcc>
  <rcc rId="2336" sId="15" numFmtId="19">
    <oc r="I21">
      <f>E21+23</f>
    </oc>
    <nc r="I21">
      <v>42729</v>
    </nc>
  </rcc>
  <rcc rId="2337" sId="15" numFmtId="19">
    <oc r="J21">
      <f>E21+26</f>
    </oc>
    <nc r="J21">
      <v>42732</v>
    </nc>
  </rcc>
  <rcc rId="2338" sId="15" numFmtId="19">
    <oc r="K21">
      <f>E21+35</f>
    </oc>
    <nc r="K21">
      <v>42735</v>
    </nc>
  </rcc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0" sId="15">
    <oc r="A19" t="inlineStr">
      <is>
        <t>CSCL STAR</t>
      </is>
    </oc>
    <nc r="A19" t="inlineStr">
      <is>
        <t xml:space="preserve">CSCL STAR </t>
      </is>
    </nc>
  </rcc>
  <rcmt sheetId="15" cell="A19" guid="{39EC1031-29B8-4C17-9D5E-568FDFE82922}" author="Nguyen Bich Thuy" newLength="3"/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1" sId="11">
    <oc r="F28" t="inlineStr">
      <is>
        <t>046W</t>
      </is>
    </oc>
    <nc r="F28" t="inlineStr">
      <is>
        <t>005W</t>
      </is>
    </nc>
  </rcc>
  <rfmt sheetId="11" sqref="F28" start="0" length="2147483647">
    <dxf>
      <font>
        <color rgb="FFFF0000"/>
        <family val="2"/>
      </font>
    </dxf>
  </rfmt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2" sId="15">
    <oc r="A17" t="inlineStr">
      <is>
        <r>
          <t xml:space="preserve">CMA CGM NEVADA </t>
        </r>
        <r>
          <rPr>
            <sz val="10"/>
            <color rgb="FFFF0000"/>
            <rFont val="Arial"/>
            <family val="2"/>
          </rPr>
          <t>(stop)</t>
        </r>
      </is>
    </oc>
    <nc r="A17" t="inlineStr">
      <is>
        <r>
          <t xml:space="preserve">CMA CGM NEVADA </t>
        </r>
        <r>
          <rPr>
            <sz val="10"/>
            <color rgb="FFFF0000"/>
            <rFont val="Arial"/>
            <family val="2"/>
          </rPr>
          <t>(stop)/delay</t>
        </r>
      </is>
    </nc>
  </rcc>
  <rcc rId="3983" sId="15" numFmtId="19">
    <oc r="C17">
      <v>42726</v>
    </oc>
    <nc r="C17">
      <v>42727</v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7" sId="7" odxf="1" dxf="1">
    <oc r="A27" t="inlineStr">
      <is>
        <t>TBA</t>
      </is>
    </oc>
    <nc r="A27" t="inlineStr">
      <is>
        <t>SPIRIT OF CAPE TOWN</t>
      </is>
    </nc>
    <ndxf>
      <font>
        <sz val="10"/>
        <color auto="1"/>
        <name val="Arial"/>
        <family val="2"/>
        <scheme val="none"/>
      </font>
    </ndxf>
  </rcc>
  <rcc rId="3988" sId="7">
    <nc r="B27">
      <v>1704</v>
    </nc>
  </rcc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9" sId="13">
    <oc r="A32" t="inlineStr">
      <is>
        <t>TBA</t>
      </is>
    </oc>
    <nc r="A32" t="inlineStr">
      <is>
        <t>MS HAWK</t>
      </is>
    </nc>
  </rcc>
  <rcc rId="3990" sId="13">
    <oc r="A35" t="inlineStr">
      <is>
        <t>TBA</t>
      </is>
    </oc>
    <nc r="A35" t="inlineStr">
      <is>
        <t>MS HAWK</t>
      </is>
    </nc>
  </rcc>
  <rcc rId="3991" sId="13">
    <nc r="B32">
      <v>1708</v>
    </nc>
  </rcc>
  <rcc rId="3992" sId="13">
    <nc r="B35">
      <v>1710</v>
    </nc>
  </rcc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3" sId="3" numFmtId="19">
    <oc r="C19">
      <v>42727</v>
    </oc>
    <nc r="C19">
      <v>42728</v>
    </nc>
  </rcc>
  <rcc rId="3994" sId="3">
    <oc r="A19" t="inlineStr">
      <is>
        <t>COSCO IZMIR</t>
      </is>
    </oc>
    <nc r="A19" t="inlineStr">
      <is>
        <r>
          <t xml:space="preserve">COSCO IZMIR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8" sId="2">
    <oc r="A21" t="inlineStr">
      <is>
        <t>COSCO IZMIR</t>
      </is>
    </oc>
    <nc r="A21" t="inlineStr">
      <is>
        <r>
          <t xml:space="preserve">COSCO IZMIR </t>
        </r>
        <r>
          <rPr>
            <sz val="10"/>
            <color rgb="FFFF0000"/>
            <rFont val="Arial"/>
            <family val="2"/>
          </rPr>
          <t>(delay)</t>
        </r>
      </is>
    </nc>
  </rcc>
  <rcc rId="3999" sId="2" numFmtId="19">
    <oc r="C21">
      <v>42727</v>
    </oc>
    <nc r="C21">
      <v>42728</v>
    </nc>
  </rcc>
  <rcc rId="4000" sId="2">
    <oc r="D21">
      <f>C21</f>
    </oc>
    <nc r="D21">
      <f>C21</f>
    </nc>
  </rcc>
  <rcc rId="4001" sId="2">
    <oc r="E21">
      <f>+C21+2</f>
    </oc>
    <nc r="E21">
      <f>+C21+2</f>
    </nc>
  </rcc>
  <rcmt sheetId="2" cell="A21" guid="{00000000-0000-0000-0000-000000000000}" action="delete" author="Nguyen Hoan My"/>
  <rcc rId="4002" sId="5">
    <oc r="A20" t="inlineStr">
      <is>
        <t>COSCO IZMIR</t>
      </is>
    </oc>
    <nc r="A20" t="inlineStr">
      <is>
        <r>
          <t xml:space="preserve">COSCO IZMIR </t>
        </r>
        <r>
          <rPr>
            <sz val="10"/>
            <color rgb="FFFF0000"/>
            <rFont val="Arial"/>
            <family val="2"/>
          </rPr>
          <t>(delay)</t>
        </r>
      </is>
    </nc>
  </rcc>
  <rcc rId="4003" sId="5" numFmtId="19">
    <oc r="C20">
      <v>42727</v>
    </oc>
    <nc r="C20">
      <v>42728</v>
    </nc>
  </rcc>
  <rcc rId="4004" sId="5">
    <oc r="D20">
      <f>C20</f>
    </oc>
    <nc r="D20">
      <f>C20</f>
    </nc>
  </rcc>
  <rcc rId="4005" sId="5">
    <oc r="E20">
      <f>+C20+2</f>
    </oc>
    <nc r="E20">
      <f>+C20+2</f>
    </nc>
  </rcc>
  <rcmt sheetId="5" cell="A20" guid="{00000000-0000-0000-0000-000000000000}" action="delete" author="Nguyen Hoan My"/>
  <rcc rId="4006" sId="6">
    <oc r="A17" t="inlineStr">
      <is>
        <t>COSCO IZMIR</t>
      </is>
    </oc>
    <nc r="A17" t="inlineStr">
      <is>
        <r>
          <t xml:space="preserve">COSCO IZMIR </t>
        </r>
        <r>
          <rPr>
            <sz val="10"/>
            <color rgb="FFFF0000"/>
            <rFont val="Arial"/>
            <family val="2"/>
          </rPr>
          <t>(delay)</t>
        </r>
      </is>
    </nc>
  </rcc>
  <rcc rId="4007" sId="6" numFmtId="19">
    <oc r="C17">
      <v>42727</v>
    </oc>
    <nc r="C17">
      <v>42728</v>
    </nc>
  </rcc>
  <rcc rId="4008" sId="6">
    <oc r="D17">
      <f>C17</f>
    </oc>
    <nc r="D17">
      <f>C17</f>
    </nc>
  </rcc>
  <rcc rId="4009" sId="6">
    <oc r="E17">
      <f>+C17+2</f>
    </oc>
    <nc r="E17">
      <f>+C17+2</f>
    </nc>
  </rcc>
  <rcmt sheetId="6" cell="A17" guid="{00000000-0000-0000-0000-000000000000}" action="delete" author="Nguyen Hoan My"/>
  <rcmt sheetId="2" cell="A21" guid="{C6419091-4733-4C25-A157-483F325F1E51}" author="Nguyen Hoan My" newLength="19"/>
  <rcmt sheetId="5" cell="A20" guid="{F4792811-3FD5-4341-B362-EE8B02C6A524}" author="Nguyen Hoan My" newLength="19"/>
  <rcmt sheetId="6" cell="A17" guid="{A34C6E77-0EA9-41ED-BD77-2CAEE0F91969}" author="Nguyen Hoan My" newLength="19"/>
</revisions>
</file>

<file path=xl/revisions/revisionLog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0" sId="9">
    <oc r="A35" t="inlineStr">
      <is>
        <t>HANSA HOMBURG</t>
      </is>
    </oc>
    <nc r="A35" t="inlineStr">
      <is>
        <t>xxx</t>
      </is>
    </nc>
  </rcc>
  <rcc rId="4011" sId="9">
    <oc r="B35" t="inlineStr">
      <is>
        <t>149S</t>
      </is>
    </oc>
    <nc r="B35"/>
  </rcc>
  <rcc rId="4012" sId="11">
    <oc r="A36" t="inlineStr">
      <is>
        <t>HANSA HOMBURG</t>
      </is>
    </oc>
    <nc r="A36" t="inlineStr">
      <is>
        <t>xxx</t>
      </is>
    </nc>
  </rcc>
  <rcc rId="4013" sId="11">
    <oc r="B36" t="inlineStr">
      <is>
        <t>149S</t>
      </is>
    </oc>
    <nc r="B36"/>
  </rcc>
  <rcc rId="4014" sId="12">
    <oc r="A33" t="inlineStr">
      <is>
        <t>HANSA HOMBURG</t>
      </is>
    </oc>
    <nc r="A33" t="inlineStr">
      <is>
        <t>xxx</t>
      </is>
    </nc>
  </rcc>
  <rcc rId="4015" sId="12">
    <oc r="B33" t="inlineStr">
      <is>
        <t>149S</t>
      </is>
    </oc>
    <nc r="B33"/>
  </rcc>
  <rcc rId="4016" sId="14">
    <oc r="A40" t="inlineStr">
      <is>
        <t>HANSA HOMBURG</t>
      </is>
    </oc>
    <nc r="A40" t="inlineStr">
      <is>
        <t>xxx</t>
      </is>
    </nc>
  </rcc>
  <rcc rId="4017" sId="14">
    <oc r="B40" t="inlineStr">
      <is>
        <t>149S</t>
      </is>
    </oc>
    <nc r="B40"/>
  </rcc>
  <rcc rId="4018" sId="16">
    <oc r="A39" t="inlineStr">
      <is>
        <t>HANSA HOMBURG</t>
      </is>
    </oc>
    <nc r="A39" t="inlineStr">
      <is>
        <t>xxx</t>
      </is>
    </nc>
  </rcc>
  <rcc rId="4019" sId="16">
    <oc r="B39" t="inlineStr">
      <is>
        <t>149S</t>
      </is>
    </oc>
    <nc r="B39"/>
  </rcc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0" sId="7" odxf="1" dxf="1">
    <nc r="F22" t="inlineStr">
      <is>
        <t>(STOP)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021" sId="7" odxf="1" dxf="1">
    <nc r="F25" t="inlineStr">
      <is>
        <t>(STOP)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2" sId="3">
    <oc r="A24" t="inlineStr">
      <is>
        <t>MAX CONTENDER</t>
      </is>
    </oc>
    <nc r="A24" t="inlineStr">
      <is>
        <t>FRISIA LAHN</t>
      </is>
    </nc>
  </rcc>
  <rfmt sheetId="3" sqref="A24" start="0" length="2147483647">
    <dxf>
      <font>
        <color rgb="FFFF0000"/>
        <family val="2"/>
      </font>
    </dxf>
  </rfmt>
  <rcc rId="4023" sId="2" odxf="1" dxf="1">
    <oc r="A26" t="inlineStr">
      <is>
        <t>MAX CONTENDER</t>
      </is>
    </oc>
    <nc r="A26" t="inlineStr">
      <is>
        <t>FRISIA LAHN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024" sId="6">
    <oc r="A23" t="inlineStr">
      <is>
        <t>MAX CONTENDER</t>
      </is>
    </oc>
    <nc r="A23" t="inlineStr">
      <is>
        <t>FRISIA LAHN</t>
      </is>
    </nc>
  </rcc>
  <rfmt sheetId="6" sqref="A23" start="0" length="2147483647">
    <dxf>
      <font>
        <color rgb="FFFF0000"/>
        <family val="2"/>
      </font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9" sId="7" numFmtId="19">
    <oc r="C18">
      <v>42705</v>
    </oc>
    <nc r="C18">
      <v>42706</v>
    </nc>
  </rcc>
  <rcc rId="2340" sId="13" numFmtId="19">
    <oc r="C22">
      <v>42705</v>
    </oc>
    <nc r="C22">
      <v>42706</v>
    </nc>
  </rcc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5" sId="16">
    <nc r="F23" t="inlineStr">
      <is>
        <t>(STOP)</t>
      </is>
    </nc>
  </rcc>
  <rfmt sheetId="16" sqref="F23">
    <dxf>
      <alignment horizontal="center"/>
    </dxf>
  </rfmt>
  <rfmt sheetId="16" sqref="F23" start="0" length="2147483647">
    <dxf>
      <font>
        <color rgb="FFFF0000"/>
        <family val="2"/>
      </font>
    </dxf>
  </rfmt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9" sId="2" quotePrefix="1">
    <oc r="B31" t="inlineStr">
      <is>
        <t>16007N</t>
      </is>
    </oc>
    <nc r="B31" t="inlineStr">
      <is>
        <t>16017N</t>
      </is>
    </nc>
  </rcc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0" sId="11">
    <oc r="A36" t="inlineStr">
      <is>
        <t>xxx</t>
      </is>
    </oc>
    <nc r="A36" t="inlineStr">
      <is>
        <t>HANSA HOMBURG</t>
      </is>
    </nc>
  </rcc>
  <rcc rId="4031" sId="11">
    <nc r="B36" t="inlineStr">
      <is>
        <t>149S</t>
      </is>
    </nc>
  </rcc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2" sId="3" xfDxf="1" dxf="1">
    <oc r="F27" t="inlineStr">
      <is>
        <t>MSC REGULUS</t>
      </is>
    </oc>
    <nc r="F27" t="inlineStr">
      <is>
        <t>MSC RAPALLO</t>
      </is>
    </nc>
    <ndxf>
      <font>
        <color theme="1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F27" start="0" length="2147483647">
    <dxf>
      <font>
        <color rgb="FFFF0000"/>
        <family val="2"/>
      </font>
    </dxf>
  </rfmt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33" sId="2" ref="A9:XFD9" action="delete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CMA CGM TITUS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209E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42706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SANTA TERESA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42716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>
        <f>+G9+36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4034" sId="2" ref="A9:XFD9" action="delete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MCC SINGAPORE</t>
        </is>
      </nc>
      <ndxf>
        <font>
          <sz val="10"/>
          <color auto="1"/>
          <name val="Arial"/>
          <family val="2"/>
          <scheme val="none"/>
        </font>
      </ndxf>
    </rcc>
    <rcc rId="0" sId="2" dxf="1" numFmtId="4">
      <nc r="B9">
        <v>1618</v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42708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650E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035" sId="2" ref="A9:XFD9" action="delete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CAPE FAWLEY</t>
        </is>
      </nc>
      <ndxf>
        <font>
          <color rgb="FFFF0000"/>
          <family val="2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16002N</t>
        </is>
      </nc>
      <ndxf>
        <font>
          <color rgb="FFFF0000"/>
          <family val="2"/>
        </font>
        <numFmt numFmtId="1" formatCode="0"/>
        <alignment horizontal="left" vertical="top"/>
      </ndxf>
    </rcc>
    <rcc rId="0" sId="2" dxf="1" numFmtId="19">
      <nc r="C9">
        <v>42709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036" sId="2" ref="A9:XFD9" action="delete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037" sId="2" ref="A9:XFD9" action="delete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CMA CGM TANCREDI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211E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42713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SANTA CATARINA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42723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>
        <f>+G9+36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4038" sId="2" ref="A9:XFD9" action="delete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MCC XIAMEN</t>
        </is>
      </nc>
      <ndxf>
        <font>
          <sz val="10"/>
          <color auto="1"/>
          <name val="Arial"/>
          <family val="2"/>
          <scheme val="none"/>
        </font>
      </ndxf>
    </rcc>
    <rcc rId="0" sId="2" dxf="1" numFmtId="4">
      <nc r="B9">
        <v>1624</v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42715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651E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039" sId="2" ref="A9:XFD9" action="delete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MAX KUDO (delay)</t>
        </is>
      </nc>
      <ndxf>
        <font>
          <color rgb="FFFF0000"/>
          <family val="2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144TVN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42718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040" sId="2" ref="A9:XFD9" action="delete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041" sId="2" ref="A29:XFD36" action="insertRow"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</rrc>
  <rfmt sheetId="2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29" start="0" length="0">
    <dxf>
      <font>
        <sz val="10"/>
        <color auto="1"/>
        <name val="Arial"/>
        <family val="2"/>
        <scheme val="none"/>
      </font>
    </dxf>
  </rfmt>
  <rfmt sheetId="2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042" sId="2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043" sId="2" odxf="1" dxf="1">
    <nc r="E29">
      <f>+C29+2</f>
    </nc>
    <odxf>
      <border outline="0">
        <left/>
      </border>
    </odxf>
    <ndxf>
      <border outline="0">
        <left style="thin">
          <color indexed="64"/>
        </left>
      </border>
    </ndxf>
  </rcc>
  <rfmt sheetId="2" sqref="F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2" sqref="G29" start="0" length="0">
    <dxf>
      <border outline="0">
        <left style="thin">
          <color indexed="64"/>
        </left>
        <top style="thin">
          <color indexed="64"/>
        </top>
      </border>
    </dxf>
  </rfmt>
  <rcc rId="4044" sId="2" odxf="1" dxf="1">
    <nc r="H29">
      <f>+G29+27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45" sId="2" odxf="1" dxf="1">
    <nc r="I29">
      <f>+G29+33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J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046" sId="2" odxf="1" dxf="1">
    <nc r="K29">
      <f>+G29+38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47" sId="2" odxf="1" dxf="1">
    <nc r="L29">
      <f>+G29+42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30" start="0" length="0">
    <dxf>
      <font>
        <sz val="10"/>
        <color auto="1"/>
        <name val="Arial"/>
        <family val="2"/>
        <scheme val="none"/>
      </font>
    </dxf>
  </rfmt>
  <rcc rId="4048" sId="2" odxf="1" dxf="1" numFmtId="4">
    <nc r="B30">
      <v>1702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fmt sheetId="2" sqref="C30" start="0" length="0">
    <dxf>
      <border outline="0">
        <left style="thin">
          <color indexed="64"/>
        </left>
      </border>
    </dxf>
  </rfmt>
  <rcc rId="4049" sId="2" odxf="1" dxf="1">
    <nc r="D30">
      <f>C30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050" sId="2" odxf="1" dxf="1">
    <nc r="E30">
      <f>C30+3</f>
    </nc>
    <odxf>
      <border outline="0">
        <left/>
      </border>
    </odxf>
    <ndxf>
      <border outline="0">
        <left style="thin">
          <color indexed="64"/>
        </left>
      </border>
    </ndxf>
  </rcc>
  <rfmt sheetId="2" sqref="F3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0" start="0" length="0">
    <dxf>
      <border outline="0">
        <left style="thin">
          <color indexed="64"/>
        </left>
      </border>
    </dxf>
  </rfmt>
  <rfmt sheetId="2" sqref="H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1" start="0" length="0">
    <dxf>
      <font>
        <sz val="10"/>
        <color auto="1"/>
        <name val="Arial"/>
        <family val="2"/>
        <scheme val="none"/>
      </font>
    </dxf>
  </rfmt>
  <rfmt sheetId="2" sqref="C31" start="0" length="0">
    <dxf>
      <border outline="0">
        <left style="thin">
          <color indexed="64"/>
        </left>
      </border>
    </dxf>
  </rfmt>
  <rcc rId="4051" sId="2" odxf="1" dxf="1">
    <nc r="D31">
      <f>C31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052" sId="2" odxf="1" dxf="1">
    <nc r="E31">
      <f>+C31+3</f>
    </nc>
    <odxf>
      <border outline="0">
        <left/>
      </border>
    </odxf>
    <ndxf>
      <border outline="0">
        <left style="thin">
          <color indexed="64"/>
        </left>
      </border>
    </ndxf>
  </rcc>
  <rfmt sheetId="2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1" start="0" length="0">
    <dxf>
      <border outline="0">
        <left style="thin">
          <color indexed="64"/>
        </left>
      </border>
    </dxf>
  </rfmt>
  <rfmt sheetId="2" sqref="H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32" start="0" length="0">
    <dxf>
      <border outline="0">
        <bottom style="thin">
          <color indexed="64"/>
        </bottom>
      </border>
    </dxf>
  </rfmt>
  <rfmt sheetId="2" sqref="C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A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3" start="0" length="0">
    <dxf>
      <font>
        <sz val="10"/>
        <color auto="1"/>
        <name val="Arial"/>
        <family val="2"/>
        <scheme val="none"/>
      </font>
    </dxf>
  </rfmt>
  <rfmt sheetId="2" sqref="C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053" sId="2" odxf="1" dxf="1">
    <nc r="D33">
      <f>C33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054" sId="2" odxf="1" dxf="1">
    <nc r="E33">
      <f>+C33+2</f>
    </nc>
    <odxf>
      <border outline="0">
        <left/>
      </border>
    </odxf>
    <ndxf>
      <border outline="0">
        <left style="thin">
          <color indexed="64"/>
        </left>
      </border>
    </ndxf>
  </rcc>
  <rfmt sheetId="2" sqref="F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2" sqref="G33" start="0" length="0">
    <dxf>
      <border outline="0">
        <left style="thin">
          <color indexed="64"/>
        </left>
        <top style="thin">
          <color indexed="64"/>
        </top>
      </border>
    </dxf>
  </rfmt>
  <rcc rId="4055" sId="2" odxf="1" dxf="1">
    <nc r="H33">
      <f>+G33+27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56" sId="2" odxf="1" dxf="1">
    <nc r="I33">
      <f>+G33+33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57" sId="2" odxf="1" dxf="1">
    <nc r="J33">
      <f>+G33+36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58" sId="2" odxf="1" dxf="1">
    <nc r="K33">
      <f>+G33+38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59" sId="2" odxf="1" dxf="1">
    <nc r="L33">
      <f>+G33+42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34" start="0" length="0">
    <dxf>
      <font>
        <sz val="10"/>
        <color auto="1"/>
        <name val="Arial"/>
        <family val="2"/>
        <scheme val="none"/>
      </font>
    </dxf>
  </rfmt>
  <rcc rId="4060" sId="2" odxf="1" dxf="1" numFmtId="4">
    <nc r="B34">
      <v>1702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fmt sheetId="2" sqref="C34" start="0" length="0">
    <dxf>
      <border outline="0">
        <left style="thin">
          <color indexed="64"/>
        </left>
      </border>
    </dxf>
  </rfmt>
  <rcc rId="4061" sId="2" odxf="1" dxf="1">
    <nc r="D34">
      <f>C34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062" sId="2" odxf="1" dxf="1">
    <nc r="E34">
      <f>C34+3</f>
    </nc>
    <odxf>
      <border outline="0">
        <left/>
      </border>
    </odxf>
    <ndxf>
      <border outline="0">
        <left style="thin">
          <color indexed="64"/>
        </left>
      </border>
    </ndxf>
  </rcc>
  <rfmt sheetId="2" sqref="F3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4" start="0" length="0">
    <dxf>
      <border outline="0">
        <left style="thin">
          <color indexed="64"/>
        </left>
      </border>
    </dxf>
  </rfmt>
  <rfmt sheetId="2" sqref="H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5" start="0" length="0">
    <dxf>
      <font>
        <sz val="10"/>
        <color auto="1"/>
        <name val="Arial"/>
        <family val="2"/>
        <scheme val="none"/>
      </font>
    </dxf>
  </rfmt>
  <rfmt sheetId="2" sqref="C35" start="0" length="0">
    <dxf>
      <border outline="0">
        <left style="thin">
          <color indexed="64"/>
        </left>
      </border>
    </dxf>
  </rfmt>
  <rcc rId="4063" sId="2" odxf="1" dxf="1">
    <nc r="D35">
      <f>C35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064" sId="2" odxf="1" dxf="1">
    <nc r="E35">
      <f>+C35+3</f>
    </nc>
    <odxf>
      <border outline="0">
        <left/>
      </border>
    </odxf>
    <ndxf>
      <border outline="0">
        <left style="thin">
          <color indexed="64"/>
        </left>
      </border>
    </ndxf>
  </rcc>
  <rfmt sheetId="2" sqref="F3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5" start="0" length="0">
    <dxf>
      <border outline="0">
        <left style="thin">
          <color indexed="64"/>
        </left>
      </border>
    </dxf>
  </rfmt>
  <rfmt sheetId="2" sqref="H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36" start="0" length="0">
    <dxf>
      <border outline="0">
        <bottom style="thin">
          <color indexed="64"/>
        </bottom>
      </border>
    </dxf>
  </rfmt>
  <rfmt sheetId="2" sqref="C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065" sId="2">
    <nc r="A29" t="inlineStr">
      <is>
        <t>CMA CGM DALILA</t>
      </is>
    </nc>
  </rcc>
  <rcc rId="4066" sId="2">
    <nc r="B29" t="inlineStr">
      <is>
        <t>223E</t>
      </is>
    </nc>
  </rcc>
  <rcc rId="4067" sId="2" numFmtId="19">
    <nc r="C29">
      <v>42755</v>
    </nc>
  </rcc>
  <rcc rId="4068" sId="2">
    <nc r="A33" t="inlineStr">
      <is>
        <t>CSCL AFRICA</t>
      </is>
    </nc>
  </rcc>
  <rcc rId="4069" sId="2">
    <nc r="B33" t="inlineStr">
      <is>
        <t>225E</t>
      </is>
    </nc>
  </rcc>
  <rcc rId="4070" sId="2" numFmtId="19">
    <nc r="C33">
      <v>42762</v>
    </nc>
  </rcc>
  <rcc rId="4071" sId="2" xfDxf="1" dxf="1">
    <oc r="A26" t="inlineStr">
      <is>
        <t>FRISIA ILLER</t>
      </is>
    </oc>
    <nc r="A26" t="inlineStr">
      <is>
        <t>MAX CONTENDER</t>
      </is>
    </nc>
  </rcc>
  <rfmt sheetId="2" sqref="A26" start="0" length="2147483647">
    <dxf>
      <font>
        <color rgb="FFFF0000"/>
        <family val="2"/>
      </font>
    </dxf>
  </rfmt>
  <rcc rId="4072" sId="2" xfDxf="1" dxf="1">
    <nc r="A30" t="inlineStr">
      <is>
        <t>MCC SINGAPORE</t>
      </is>
    </nc>
  </rcc>
  <rcc rId="4073" sId="2" numFmtId="19">
    <nc r="C30">
      <v>42757</v>
    </nc>
  </rcc>
  <rcc rId="4074" sId="2" numFmtId="19">
    <nc r="C31">
      <v>42758</v>
    </nc>
  </rcc>
  <rcc rId="4075" sId="2" xfDxf="1" dxf="1">
    <nc r="A34" t="inlineStr">
      <is>
        <t>MCC XIAMEN</t>
      </is>
    </nc>
  </rcc>
  <rcc rId="4076" sId="2" numFmtId="19">
    <nc r="C34">
      <v>42764</v>
    </nc>
  </rcc>
  <rcc rId="4077" sId="2" numFmtId="19">
    <nc r="C35">
      <v>42765</v>
    </nc>
  </rcc>
  <rcc rId="4078" sId="2" xfDxf="1" dxf="1">
    <oc r="F25" t="inlineStr">
      <is>
        <t>TBA</t>
      </is>
    </oc>
    <nc r="F25" t="inlineStr">
      <is>
        <t>SANTA CLARA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79" sId="2">
    <nc r="F26" t="inlineStr">
      <is>
        <t>704E</t>
      </is>
    </nc>
  </rcc>
  <rcc rId="4080" sId="2" xfDxf="1" dxf="1">
    <nc r="F29" t="inlineStr">
      <is>
        <t>SANTA ISABEL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81" sId="2">
    <nc r="F30" t="inlineStr">
      <is>
        <t>705E</t>
      </is>
    </nc>
  </rcc>
  <rcc rId="4082" sId="2" numFmtId="19">
    <nc r="G29">
      <v>42765</v>
    </nc>
  </rcc>
  <rcc rId="4083" sId="2" odxf="1" dxf="1">
    <nc r="J29">
      <f>+G29+36</f>
    </nc>
    <ndxf>
      <font>
        <sz val="10"/>
        <color auto="1"/>
        <name val="Arial"/>
        <family val="2"/>
        <scheme val="none"/>
      </font>
    </ndxf>
  </rcc>
  <rcc rId="4084" sId="2" xfDxf="1" dxf="1">
    <nc r="F33" t="inlineStr">
      <is>
        <t>SANTA CRUZ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085" sId="2">
    <nc r="F34" t="inlineStr">
      <is>
        <t>706E</t>
      </is>
    </nc>
  </rcc>
  <rcc rId="4086" sId="2" numFmtId="19">
    <nc r="G33">
      <v>42772</v>
    </nc>
  </rcc>
  <rcc rId="4087" sId="2">
    <oc r="J37">
      <f>J17-$C$19</f>
    </oc>
    <nc r="J37">
      <f>J33-$C$35</f>
    </nc>
  </rcc>
  <rcc rId="4088" sId="2">
    <oc r="K37">
      <f>K17-$C$19</f>
    </oc>
    <nc r="K37">
      <f>K33-$C$35</f>
    </nc>
  </rcc>
  <rcc rId="4089" sId="2">
    <oc r="L37">
      <f>L17-$C$19</f>
    </oc>
    <nc r="L37">
      <f>L33-$C$35</f>
    </nc>
  </rcc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90" sId="3" ref="A7:XFD7" action="deleteRow">
    <rfmt sheetId="3" xfDxf="1" sqref="A7:XFD7" start="0" length="0"/>
    <rcc rId="0" sId="3" dxf="1">
      <nc r="A7" t="inlineStr">
        <is>
          <r>
            <t xml:space="preserve">CMA CGM TITUS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209E</t>
        </is>
      </nc>
      <ndxf>
        <numFmt numFmtId="1" formatCode="0"/>
        <alignment horizontal="left" vertical="top"/>
      </ndxf>
    </rcc>
    <rcc rId="0" sId="3" dxf="1" numFmtId="19">
      <nc r="C7">
        <v>42706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MSC FAUSTINA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42716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091" sId="3" ref="A7:XFD7" action="deleteRow">
    <rfmt sheetId="3" xfDxf="1" sqref="A7:XFD7" start="0" length="0"/>
    <rcc rId="0" sId="3">
      <nc r="A7" t="inlineStr">
        <is>
          <t>MCC SINGAPORE</t>
        </is>
      </nc>
    </rcc>
    <rcc rId="0" sId="3" dxf="1" numFmtId="4">
      <nc r="B7">
        <v>1618</v>
      </nc>
      <ndxf>
        <numFmt numFmtId="1" formatCode="0"/>
        <alignment horizontal="left" vertical="top"/>
      </ndxf>
    </rcc>
    <rcc rId="0" sId="3" dxf="1" numFmtId="19">
      <nc r="C7">
        <v>42708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649E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092" sId="3" ref="A7:XFD7" action="deleteRow">
    <rfmt sheetId="3" xfDxf="1" sqref="A7:XFD7" start="0" length="0"/>
    <rcc rId="0" sId="3" dxf="1">
      <nc r="A7" t="inlineStr">
        <is>
          <t>CAPE FAWLEY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3" dxf="1" quotePrefix="1">
      <nc r="B7" t="inlineStr">
        <is>
          <t>16002N</t>
        </is>
      </nc>
      <ndxf>
        <font>
          <sz val="10"/>
          <color rgb="FFFF0000"/>
          <name val="Arial"/>
          <family val="2"/>
          <scheme val="none"/>
        </font>
        <numFmt numFmtId="1" formatCode="0"/>
        <alignment horizontal="left" vertical="top"/>
      </ndxf>
    </rcc>
    <rcc rId="0" sId="3" dxf="1" numFmtId="19">
      <nc r="C7">
        <v>42709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093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094" sId="3" ref="A7:XFD7" action="deleteRow">
    <rfmt sheetId="3" xfDxf="1" sqref="A7:XFD7" start="0" length="0"/>
    <rcc rId="0" sId="3" dxf="1">
      <nc r="A7" t="inlineStr">
        <is>
          <r>
            <t xml:space="preserve">CMA CGM TANCREDI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211E</t>
        </is>
      </nc>
      <ndxf>
        <numFmt numFmtId="1" formatCode="0"/>
        <alignment horizontal="left" vertical="top"/>
      </ndxf>
    </rcc>
    <rcc rId="0" sId="3" dxf="1" numFmtId="19">
      <nc r="C7">
        <v>42713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MSC FLAVIA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42723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095" sId="3" ref="A7:XFD7" action="deleteRow">
    <rfmt sheetId="3" xfDxf="1" sqref="A7:XFD7" start="0" length="0"/>
    <rcc rId="0" sId="3">
      <nc r="A7" t="inlineStr">
        <is>
          <t>MCC XIAMEN</t>
        </is>
      </nc>
    </rcc>
    <rcc rId="0" sId="3" dxf="1" numFmtId="4">
      <nc r="B7">
        <v>1624</v>
      </nc>
      <ndxf>
        <numFmt numFmtId="1" formatCode="0"/>
        <alignment horizontal="left" vertical="top"/>
      </ndxf>
    </rcc>
    <rcc rId="0" sId="3" dxf="1" numFmtId="19">
      <nc r="C7">
        <v>42715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650E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096" sId="3" ref="A7:XFD7" action="deleteRow">
    <rfmt sheetId="3" xfDxf="1" sqref="A7:XFD7" start="0" length="0"/>
    <rcc rId="0" sId="3" dxf="1">
      <nc r="A7" t="inlineStr">
        <is>
          <t>MAX KUDO (delay)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3" dxf="1" quotePrefix="1">
      <nc r="B7" t="inlineStr">
        <is>
          <t>144TVN</t>
        </is>
      </nc>
      <ndxf>
        <numFmt numFmtId="1" formatCode="0"/>
        <alignment horizontal="left" vertical="top"/>
      </ndxf>
    </rcc>
    <rcc rId="0" sId="3" dxf="1" numFmtId="19">
      <nc r="C7">
        <v>42718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097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098" sId="3" ref="A27:XFD34" action="insertRow"/>
  <rfmt sheetId="3" sqref="A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7" start="0" length="0">
    <dxf>
      <font>
        <sz val="10"/>
        <color auto="1"/>
        <name val="Arial"/>
        <family val="2"/>
        <scheme val="none"/>
      </font>
    </dxf>
  </rfmt>
  <rfmt sheetId="3" sqref="C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27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7" start="0" length="0">
    <dxf>
      <border outline="0">
        <left style="thin">
          <color indexed="64"/>
        </left>
      </border>
    </dxf>
  </rfmt>
  <rfmt sheetId="3" sqref="F27" start="0" length="0">
    <dxf>
      <font>
        <color rgb="FFFF0000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099" sId="3" odxf="1" dxf="1">
    <nc r="H27">
      <f>G27+20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0" sId="3" odxf="1" dxf="1">
    <nc r="I27">
      <f>G27+22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1" sId="3" odxf="1" dxf="1">
    <nc r="J27">
      <f>G27+29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2" sId="3" odxf="1" dxf="1">
    <nc r="K27">
      <f>G27+33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3" sId="3" odxf="1" dxf="1">
    <nc r="L27">
      <f>G27+37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4" sId="3" odxf="1" dxf="1">
    <nc r="M27">
      <f>G27+39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5" sId="3" odxf="1" dxf="1">
    <nc r="N27">
      <f>G27+41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6" sId="3" odxf="1" dxf="1">
    <nc r="O27">
      <f>G27+46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28" start="0" length="0">
    <dxf>
      <font>
        <sz val="10"/>
        <color auto="1"/>
        <name val="Arial"/>
        <family val="2"/>
        <scheme val="none"/>
      </font>
    </dxf>
  </rfmt>
  <rfmt sheetId="3" sqref="B28" start="0" length="0">
    <dxf>
      <font>
        <sz val="10"/>
        <color auto="1"/>
        <name val="Arial"/>
        <family val="2"/>
        <scheme val="none"/>
      </font>
    </dxf>
  </rfmt>
  <rfmt sheetId="3" sqref="C28" start="0" length="0">
    <dxf>
      <border outline="0">
        <left style="thin">
          <color indexed="64"/>
        </left>
      </border>
    </dxf>
  </rfmt>
  <rfmt sheetId="3" sqref="D28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8" start="0" length="0">
    <dxf>
      <border outline="0">
        <left style="thin">
          <color indexed="64"/>
        </left>
      </border>
    </dxf>
  </rfmt>
  <rfmt sheetId="3" sqref="F28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9" start="0" length="0">
    <dxf>
      <font>
        <sz val="10"/>
        <color auto="1"/>
        <name val="Arial"/>
        <family val="2"/>
        <scheme val="none"/>
      </font>
    </dxf>
  </rfmt>
  <rfmt sheetId="3" sqref="C29" start="0" length="0">
    <dxf>
      <border outline="0">
        <left style="thin">
          <color indexed="64"/>
        </left>
      </border>
    </dxf>
  </rfmt>
  <rfmt sheetId="3" sqref="D29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9" start="0" length="0">
    <dxf>
      <border outline="0">
        <left style="thin">
          <color indexed="64"/>
        </left>
      </border>
    </dxf>
  </rfmt>
  <rfmt sheetId="3" sqref="F29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30" start="0" length="0">
    <dxf>
      <border outline="0">
        <bottom style="thin">
          <color indexed="64"/>
        </bottom>
      </border>
    </dxf>
  </rfmt>
  <rfmt sheetId="3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30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A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31" start="0" length="0">
    <dxf>
      <font>
        <sz val="10"/>
        <color auto="1"/>
        <name val="Arial"/>
        <family val="2"/>
        <scheme val="none"/>
      </font>
    </dxf>
  </rfmt>
  <rfmt sheetId="3" sqref="C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31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1" start="0" length="0">
    <dxf>
      <border outline="0">
        <left style="thin">
          <color indexed="64"/>
        </left>
      </border>
    </dxf>
  </rfmt>
  <rfmt sheetId="3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107" sId="3" odxf="1" dxf="1">
    <nc r="H31">
      <f>G31+20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8" sId="3" odxf="1" dxf="1">
    <nc r="I31">
      <f>G31+22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09" sId="3" odxf="1" dxf="1">
    <nc r="J31">
      <f>G31+29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10" sId="3" odxf="1" dxf="1">
    <nc r="K31">
      <f>G31+33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11" sId="3" odxf="1" dxf="1">
    <nc r="L31">
      <f>G31+37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12" sId="3" odxf="1" dxf="1">
    <nc r="M31">
      <f>G31+39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13" sId="3" odxf="1" dxf="1">
    <nc r="N31">
      <f>G31+41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14" sId="3" odxf="1" dxf="1">
    <nc r="O31">
      <f>G31+46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32" start="0" length="0">
    <dxf>
      <font>
        <sz val="10"/>
        <color auto="1"/>
        <name val="Arial"/>
        <family val="2"/>
        <scheme val="none"/>
      </font>
    </dxf>
  </rfmt>
  <rfmt sheetId="3" sqref="B32" start="0" length="0">
    <dxf>
      <font>
        <sz val="10"/>
        <color auto="1"/>
        <name val="Arial"/>
        <family val="2"/>
        <scheme val="none"/>
      </font>
    </dxf>
  </rfmt>
  <rfmt sheetId="3" sqref="C32" start="0" length="0">
    <dxf>
      <border outline="0">
        <left style="thin">
          <color indexed="64"/>
        </left>
      </border>
    </dxf>
  </rfmt>
  <rfmt sheetId="3" sqref="D32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2" start="0" length="0">
    <dxf>
      <border outline="0">
        <left style="thin">
          <color indexed="64"/>
        </left>
      </border>
    </dxf>
  </rfmt>
  <rfmt sheetId="3" sqref="F32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33" start="0" length="0">
    <dxf>
      <font>
        <sz val="10"/>
        <color auto="1"/>
        <name val="Arial"/>
        <family val="2"/>
        <scheme val="none"/>
      </font>
    </dxf>
  </rfmt>
  <rfmt sheetId="3" sqref="C33" start="0" length="0">
    <dxf>
      <border outline="0">
        <left style="thin">
          <color indexed="64"/>
        </left>
      </border>
    </dxf>
  </rfmt>
  <rfmt sheetId="3" sqref="D33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3" start="0" length="0">
    <dxf>
      <border outline="0">
        <left style="thin">
          <color indexed="64"/>
        </left>
      </border>
    </dxf>
  </rfmt>
  <rfmt sheetId="3" sqref="F33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34" start="0" length="0">
    <dxf>
      <border outline="0">
        <bottom style="thin">
          <color indexed="64"/>
        </bottom>
      </border>
    </dxf>
  </rfmt>
  <rfmt sheetId="3" sqref="C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34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115" sId="3">
    <nc r="A27" t="inlineStr">
      <is>
        <t>CMA CGM DALILA</t>
      </is>
    </nc>
  </rcc>
  <rcc rId="4116" sId="3">
    <nc r="B27" t="inlineStr">
      <is>
        <t>223E</t>
      </is>
    </nc>
  </rcc>
  <rcc rId="4117" sId="3" numFmtId="19">
    <nc r="C27">
      <v>42755</v>
    </nc>
  </rcc>
  <rcc rId="4118" sId="3">
    <nc r="D27">
      <f>C27</f>
    </nc>
  </rcc>
  <rcc rId="4119" sId="3">
    <nc r="E27">
      <f>+C27+2</f>
    </nc>
  </rcc>
  <rcc rId="4120" sId="3">
    <nc r="A28" t="inlineStr">
      <is>
        <t>MCC SINGAPORE</t>
      </is>
    </nc>
  </rcc>
  <rcc rId="4121" sId="3" numFmtId="4">
    <nc r="B28">
      <v>1702</v>
    </nc>
  </rcc>
  <rcc rId="4122" sId="3" numFmtId="19">
    <nc r="C28">
      <v>42757</v>
    </nc>
  </rcc>
  <rcc rId="4123" sId="3">
    <nc r="D28">
      <f>C28</f>
    </nc>
  </rcc>
  <rcc rId="4124" sId="3">
    <nc r="E28">
      <f>C28+3</f>
    </nc>
  </rcc>
  <rcc rId="4125" sId="3" numFmtId="19">
    <nc r="C29">
      <v>42758</v>
    </nc>
  </rcc>
  <rcc rId="4126" sId="3">
    <nc r="D29">
      <f>C29</f>
    </nc>
  </rcc>
  <rcc rId="4127" sId="3">
    <nc r="E29">
      <f>+C29+3</f>
    </nc>
  </rcc>
  <rcc rId="4128" sId="3">
    <nc r="A31" t="inlineStr">
      <is>
        <t>CSCL AFRICA</t>
      </is>
    </nc>
  </rcc>
  <rcc rId="4129" sId="3">
    <nc r="B31" t="inlineStr">
      <is>
        <t>225E</t>
      </is>
    </nc>
  </rcc>
  <rcc rId="4130" sId="3" numFmtId="19">
    <nc r="C31">
      <v>42762</v>
    </nc>
  </rcc>
  <rcc rId="4131" sId="3">
    <nc r="D31">
      <f>C31</f>
    </nc>
  </rcc>
  <rcc rId="4132" sId="3">
    <nc r="E31">
      <f>+C31+2</f>
    </nc>
  </rcc>
  <rcc rId="4133" sId="3">
    <nc r="A32" t="inlineStr">
      <is>
        <t>MCC XIAMEN</t>
      </is>
    </nc>
  </rcc>
  <rcc rId="4134" sId="3" numFmtId="4">
    <nc r="B32">
      <v>1702</v>
    </nc>
  </rcc>
  <rcc rId="4135" sId="3" numFmtId="19">
    <nc r="C32">
      <v>42764</v>
    </nc>
  </rcc>
  <rcc rId="4136" sId="3">
    <nc r="D32">
      <f>C32</f>
    </nc>
  </rcc>
  <rcc rId="4137" sId="3">
    <nc r="E32">
      <f>C32+3</f>
    </nc>
  </rcc>
  <rcc rId="4138" sId="3" numFmtId="19">
    <nc r="C33">
      <v>42765</v>
    </nc>
  </rcc>
  <rcc rId="4139" sId="3">
    <nc r="D33">
      <f>C33</f>
    </nc>
  </rcc>
  <rcc rId="4140" sId="3">
    <nc r="E33">
      <f>+C33+3</f>
    </nc>
  </rcc>
  <rcc rId="4141" sId="3" xfDxf="1" dxf="1">
    <nc r="F27" t="inlineStr">
      <is>
        <t>CMA CGM MISSISSIPPI</t>
      </is>
    </nc>
    <ndxf>
      <font>
        <color rgb="FFFF0000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F27" start="0" length="2147483647">
    <dxf>
      <font>
        <color auto="1"/>
        <family val="2"/>
      </font>
    </dxf>
  </rfmt>
  <rcc rId="4142" sId="3">
    <nc r="F28" t="inlineStr">
      <is>
        <t>157E</t>
      </is>
    </nc>
  </rcc>
  <rcc rId="4143" sId="3" numFmtId="19">
    <nc r="G27">
      <v>42765</v>
    </nc>
  </rcc>
  <rcc rId="4144" sId="3" xfDxf="1" dxf="1">
    <nc r="F31" t="inlineStr">
      <is>
        <t>MSC VEGA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45" sId="3">
    <nc r="F32" t="inlineStr">
      <is>
        <t>705E</t>
      </is>
    </nc>
  </rcc>
  <rcc rId="4146" sId="3" numFmtId="19">
    <nc r="G31">
      <v>42772</v>
    </nc>
  </rcc>
  <rcc rId="4147" sId="3">
    <oc r="H35">
      <f>H23-$C$25</f>
    </oc>
    <nc r="H35">
      <f>H31-$C$33</f>
    </nc>
  </rcc>
  <rcc rId="4148" sId="3">
    <oc r="I35">
      <f>I23-$C$25</f>
    </oc>
    <nc r="I35">
      <f>I31-$C$33</f>
    </nc>
  </rcc>
  <rcc rId="4149" sId="3">
    <oc r="J35">
      <f>J23-$C$25</f>
    </oc>
    <nc r="J35">
      <f>J31-$C$33</f>
    </nc>
  </rcc>
  <rcc rId="4150" sId="3">
    <oc r="K35">
      <f>K23-$C$25</f>
    </oc>
    <nc r="K35">
      <f>K31-$C$33</f>
    </nc>
  </rcc>
  <rcc rId="4151" sId="3">
    <oc r="L35">
      <f>L23-$C$25</f>
    </oc>
    <nc r="L35">
      <f>L31-$C$33</f>
    </nc>
  </rcc>
  <rcc rId="4152" sId="3">
    <oc r="M35">
      <f>M23-$C$25</f>
    </oc>
    <nc r="M35">
      <f>M31-$C$33</f>
    </nc>
  </rcc>
  <rcc rId="4153" sId="3">
    <oc r="N35">
      <f>N23-$C$25</f>
    </oc>
    <nc r="N35">
      <f>N31-$C$33</f>
    </nc>
  </rcc>
  <rcc rId="4154" sId="3">
    <oc r="O35">
      <f>O23-$C$25</f>
    </oc>
    <nc r="O35">
      <f>O31-$C$33</f>
    </nc>
  </rcc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55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SKY CHALLENGE</t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1616N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42703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CAUQUENES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42716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156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STARSHIP LEO</t>
        </is>
      </nc>
      <ndxf>
        <font>
          <sz val="10"/>
          <color auto="1"/>
          <name val="Arial"/>
          <family val="2"/>
          <scheme val="none"/>
        </font>
        <alignment vertical="top"/>
        <border outline="0">
          <left style="thin">
            <color indexed="64"/>
          </left>
        </border>
      </ndxf>
    </rcc>
    <rcc rId="0" sId="4" dxf="1">
      <nc r="B10" t="inlineStr">
        <is>
          <t>0065N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42708</v>
      </nc>
      <n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sz val="9"/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649E</t>
        </is>
      </nc>
      <n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4157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158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STARSHIP URSA</t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0065N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42715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CSAV TYNDALL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42723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159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650E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4160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161" sId="4" ref="A10:XFD10" action="deleteRow">
    <undo index="65535" exp="ref" v="1" dr="$C$10" r="I23" sId="4"/>
    <undo index="0" exp="ref" v="1" dr="I10" r="I23" sId="4"/>
    <undo index="65535" exp="ref" v="1" dr="$C$10" r="H23" sId="4"/>
    <undo index="0" exp="ref" v="1" dr="H10" r="H23" sId="4"/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dxf>
    </rfmt>
    <rfmt sheetId="4" sqref="B10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dxf>
    </rfmt>
    <rfmt sheetId="4" sqref="C10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D10" start="0" length="0">
      <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COPIAPO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42730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162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651E</t>
        </is>
      </nc>
      <n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4163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164" sId="4" ref="A20:XFD25" action="insertRow"/>
  <rfmt sheetId="4" sqref="A20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0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0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4165" sId="4" odxf="1" dxf="1">
    <nc r="D20">
      <f>C20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166" sId="4" odxf="1" dxf="1">
    <nc r="E20">
      <f>C20+6</f>
    </nc>
    <odxf>
      <border outline="0">
        <left/>
      </border>
    </odxf>
    <ndxf>
      <border outline="0">
        <left style="thin">
          <color indexed="64"/>
        </left>
      </border>
    </ndxf>
  </rcc>
  <rfmt sheetId="4" sqref="F20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0" start="0" length="0">
    <dxf>
      <border outline="0">
        <right style="thin">
          <color indexed="64"/>
        </right>
        <top style="thin">
          <color indexed="64"/>
        </top>
      </border>
    </dxf>
  </rfmt>
  <rcc rId="4167" sId="4" odxf="1" dxf="1">
    <nc r="H20">
      <f>G20+15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68" sId="4" odxf="1" dxf="1">
    <nc r="I20">
      <f>H20+11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1" start="0" length="0">
    <dxf>
      <border outline="0">
        <left style="thin">
          <color indexed="64"/>
        </left>
      </border>
    </dxf>
  </rfmt>
  <rfmt sheetId="4" sqref="C21" start="0" length="0">
    <dxf>
      <border outline="0">
        <left style="thin">
          <color indexed="64"/>
        </left>
      </border>
    </dxf>
  </rfmt>
  <rfmt sheetId="4" sqref="D21" start="0" length="0">
    <dxf>
      <border outline="0">
        <left style="thin">
          <color indexed="64"/>
        </left>
      </border>
    </dxf>
  </rfmt>
  <rfmt sheetId="4" sqref="E21" start="0" length="0">
    <dxf>
      <border outline="0">
        <left style="thin">
          <color indexed="64"/>
        </left>
      </border>
    </dxf>
  </rfmt>
  <rfmt sheetId="4" sqref="F21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1" start="0" length="0">
    <dxf>
      <border outline="0">
        <right style="thin">
          <color indexed="64"/>
        </right>
      </border>
    </dxf>
  </rfmt>
  <rfmt sheetId="4" sqref="H21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1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2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2" start="0" length="0">
    <dxf>
      <border outline="0">
        <bottom style="thin">
          <color indexed="64"/>
        </bottom>
      </border>
    </dxf>
  </rfmt>
  <rfmt sheetId="4" sqref="C22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2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2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2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A23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3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3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4169" sId="4" odxf="1" dxf="1">
    <nc r="D23">
      <f>C23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170" sId="4" odxf="1" dxf="1">
    <nc r="E23">
      <f>C23+6</f>
    </nc>
    <odxf>
      <border outline="0">
        <left/>
      </border>
    </odxf>
    <ndxf>
      <border outline="0">
        <left style="thin">
          <color indexed="64"/>
        </left>
      </border>
    </ndxf>
  </rcc>
  <rfmt sheetId="4" sqref="F23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3" start="0" length="0">
    <dxf>
      <border outline="0">
        <right style="thin">
          <color indexed="64"/>
        </right>
        <top style="thin">
          <color indexed="64"/>
        </top>
      </border>
    </dxf>
  </rfmt>
  <rcc rId="4171" sId="4" odxf="1" dxf="1">
    <nc r="H23">
      <f>G23+15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72" sId="4" odxf="1" dxf="1">
    <nc r="I23">
      <f>H23+11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4" start="0" length="0">
    <dxf>
      <border outline="0">
        <left style="thin">
          <color indexed="64"/>
        </left>
      </border>
    </dxf>
  </rfmt>
  <rfmt sheetId="4" sqref="C24" start="0" length="0">
    <dxf>
      <border outline="0">
        <left style="thin">
          <color indexed="64"/>
        </left>
      </border>
    </dxf>
  </rfmt>
  <rfmt sheetId="4" sqref="D24" start="0" length="0">
    <dxf>
      <border outline="0">
        <left style="thin">
          <color indexed="64"/>
        </left>
      </border>
    </dxf>
  </rfmt>
  <rfmt sheetId="4" sqref="E24" start="0" length="0">
    <dxf>
      <border outline="0">
        <left style="thin">
          <color indexed="64"/>
        </left>
      </border>
    </dxf>
  </rfmt>
  <rfmt sheetId="4" sqref="F24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4" start="0" length="0">
    <dxf>
      <border outline="0">
        <right style="thin">
          <color indexed="64"/>
        </right>
      </border>
    </dxf>
  </rfmt>
  <rfmt sheetId="4" sqref="H24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4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5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5" start="0" length="0">
    <dxf>
      <border outline="0">
        <bottom style="thin">
          <color indexed="64"/>
        </bottom>
      </border>
    </dxf>
  </rfmt>
  <rfmt sheetId="4" sqref="C25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5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5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5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173" sId="4" xfDxf="1" dxf="1">
    <nc r="A20" t="inlineStr">
      <is>
        <t>STARSHIP LEO</t>
      </is>
    </nc>
    <ndxf>
      <border outline="0">
        <left style="thin">
          <color indexed="64"/>
        </left>
      </border>
    </ndxf>
  </rcc>
  <rcc rId="4174" sId="4">
    <nc r="B20" t="inlineStr">
      <is>
        <t>0067N</t>
      </is>
    </nc>
  </rcc>
  <rcc rId="4175" sId="4" numFmtId="19">
    <nc r="C20">
      <v>42750</v>
    </nc>
  </rcc>
  <rcc rId="4176" sId="4" xfDxf="1" dxf="1">
    <nc r="A23" t="inlineStr">
      <is>
        <t>STARSHIP URSA</t>
      </is>
    </nc>
    <ndxf>
      <border outline="0">
        <left style="thin">
          <color indexed="64"/>
        </left>
      </border>
    </ndxf>
  </rcc>
  <rcc rId="4177" sId="4">
    <nc r="B23" t="inlineStr">
      <is>
        <t>0067N</t>
      </is>
    </nc>
  </rcc>
  <rcc rId="4178" sId="4" numFmtId="19">
    <nc r="C23">
      <v>42757</v>
    </nc>
  </rcc>
  <rrc rId="4179" sId="4" ref="A26:XFD28" action="insertRow"/>
  <rfmt sheetId="4" sqref="A26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6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6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4180" sId="4" odxf="1" dxf="1">
    <nc r="D26">
      <f>C26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181" sId="4" odxf="1" dxf="1">
    <nc r="E26">
      <f>C26+6</f>
    </nc>
    <odxf>
      <border outline="0">
        <left/>
      </border>
    </odxf>
    <ndxf>
      <border outline="0">
        <left style="thin">
          <color indexed="64"/>
        </left>
      </border>
    </ndxf>
  </rcc>
  <rfmt sheetId="4" sqref="F26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6" start="0" length="0">
    <dxf>
      <border outline="0">
        <right style="thin">
          <color indexed="64"/>
        </right>
        <top style="thin">
          <color indexed="64"/>
        </top>
      </border>
    </dxf>
  </rfmt>
  <rcc rId="4182" sId="4" odxf="1" dxf="1">
    <nc r="H26">
      <f>G26+15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83" sId="4" odxf="1" dxf="1">
    <nc r="I26">
      <f>H26+11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7" start="0" length="0">
    <dxf>
      <border outline="0">
        <left style="thin">
          <color indexed="64"/>
        </left>
      </border>
    </dxf>
  </rfmt>
  <rfmt sheetId="4" sqref="C27" start="0" length="0">
    <dxf>
      <border outline="0">
        <left style="thin">
          <color indexed="64"/>
        </left>
      </border>
    </dxf>
  </rfmt>
  <rfmt sheetId="4" sqref="D27" start="0" length="0">
    <dxf>
      <border outline="0">
        <left style="thin">
          <color indexed="64"/>
        </left>
      </border>
    </dxf>
  </rfmt>
  <rfmt sheetId="4" sqref="E27" start="0" length="0">
    <dxf>
      <border outline="0">
        <left style="thin">
          <color indexed="64"/>
        </left>
      </border>
    </dxf>
  </rfmt>
  <rfmt sheetId="4" sqref="F27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7" start="0" length="0">
    <dxf>
      <border outline="0">
        <right style="thin">
          <color indexed="64"/>
        </right>
      </border>
    </dxf>
  </rfmt>
  <rfmt sheetId="4" sqref="H27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7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8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8" start="0" length="0">
    <dxf>
      <border outline="0">
        <bottom style="thin">
          <color indexed="64"/>
        </bottom>
      </border>
    </dxf>
  </rfmt>
  <rfmt sheetId="4" sqref="C28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8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8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8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184" sId="4" xfDxf="1" dxf="1">
    <nc r="A26" t="inlineStr">
      <is>
        <t>SKY CHALLENGE</t>
      </is>
    </nc>
    <ndxf>
      <border outline="0">
        <left style="thin">
          <color indexed="64"/>
        </left>
      </border>
    </ndxf>
  </rcc>
  <rcc rId="4185" sId="4" xfDxf="1" dxf="1">
    <nc r="B26" t="inlineStr">
      <is>
        <t>1701N</t>
      </is>
    </nc>
    <ndxf>
      <numFmt numFmtId="1" formatCode="0"/>
      <alignment horizontal="left"/>
    </ndxf>
  </rcc>
  <rcc rId="4186" sId="4" numFmtId="19">
    <nc r="C26">
      <v>42764</v>
    </nc>
  </rcc>
  <rcc rId="4187" sId="4" xfDxf="1" dxf="1" quotePrefix="1">
    <nc r="F20" t="inlineStr">
      <is>
        <t>COYHAIQUE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88" sId="4" quotePrefix="1">
    <nc r="F21" t="inlineStr">
      <is>
        <t>703E</t>
      </is>
    </nc>
  </rcc>
  <rcc rId="4189" sId="4" numFmtId="19">
    <nc r="G20">
      <v>42758</v>
    </nc>
  </rcc>
  <rcc rId="4190" sId="4" xfDxf="1" dxf="1" quotePrefix="1">
    <nc r="F23" t="inlineStr">
      <is>
        <t>CSAV TRANCURA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91" sId="4" quotePrefix="1">
    <nc r="F24" t="inlineStr">
      <is>
        <t>704E</t>
      </is>
    </nc>
  </rcc>
  <rcc rId="4192" sId="4" numFmtId="19">
    <nc r="G23">
      <v>42765</v>
    </nc>
  </rcc>
  <rcc rId="4193" sId="4" xfDxf="1" dxf="1" quotePrefix="1">
    <nc r="F26" t="inlineStr">
      <is>
        <t>CISNES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194" sId="4" quotePrefix="1">
    <nc r="F27" t="inlineStr">
      <is>
        <t>705E</t>
      </is>
    </nc>
  </rcc>
  <rcc rId="4195" sId="4" numFmtId="19">
    <nc r="G26">
      <v>42772</v>
    </nc>
  </rcc>
  <rcc rId="4196" sId="4">
    <oc r="H29">
      <f>#REF!-#REF!</f>
    </oc>
    <nc r="H29">
      <f>H26-$C$26</f>
    </nc>
  </rcc>
  <rcc rId="4197" sId="4">
    <oc r="I29">
      <f>#REF!-#REF!</f>
    </oc>
    <nc r="I29">
      <f>I26-$C$26</f>
    </nc>
  </rcc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98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CAPE FAWLEY</t>
        </is>
      </nc>
      <ndxf>
        <font>
          <color rgb="FFFF0000"/>
          <family val="2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16002N</t>
        </is>
      </nc>
      <ndxf>
        <font>
          <color rgb="FFFF0000"/>
          <family val="2"/>
        </font>
        <numFmt numFmtId="1" formatCode="0"/>
        <alignment horizontal="left" vertical="top"/>
      </ndxf>
    </rcc>
    <rcc rId="0" sId="5" dxf="1" numFmtId="19">
      <nc r="C13">
        <v>42709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CMA CGM MISSOURI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42718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4199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CMA CGM TANCREDI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211E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42713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165E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4200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4201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MAX KUDO (delay)</t>
        </is>
      </nc>
      <ndxf>
        <font>
          <color rgb="FFFF0000"/>
          <family val="2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144TVN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42718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CMA CGM NIAGARA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42725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4202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UASC ZAMZAM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213E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42720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167E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4203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4204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CAPE FORBY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16016N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42723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CMA CGM MAGDALENA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42732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4205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r>
            <t xml:space="preserve">COSCO IZMIR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215E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42728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169E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4206" sId="5" ref="A13:XFD13" action="delete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4207" sId="5" ref="A22:XFD27" action="insertRow">
    <undo index="65535" exp="area" ref3D="1" dr="$L$1:$L$1048576" dn="Z_01E48596_868D_4F4C_8789_B7104C15AC46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0FA02CAC_CA37_4BD3_A8C7_E005D5D6EE16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</rrc>
  <rfmt sheetId="5" sqref="A2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2" start="0" length="0">
    <dxf>
      <font>
        <sz val="10"/>
        <color auto="1"/>
        <name val="Arial"/>
        <family val="2"/>
        <scheme val="none"/>
      </font>
    </dxf>
  </rfmt>
  <rfmt sheetId="5" sqref="C22" start="0" length="0">
    <dxf>
      <border outline="0">
        <left style="thin">
          <color indexed="64"/>
        </left>
      </border>
    </dxf>
  </rfmt>
  <rcc rId="4208" sId="5" odxf="1" dxf="1">
    <nc r="D22">
      <f>C22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09" sId="5" odxf="1" dxf="1">
    <nc r="E22">
      <f>+C22+3</f>
    </nc>
    <odxf>
      <border outline="0">
        <left/>
      </border>
    </odxf>
    <ndxf>
      <border outline="0">
        <left style="thin">
          <color indexed="64"/>
        </left>
      </border>
    </ndxf>
  </rcc>
  <rfmt sheetId="5" sqref="F2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210" sId="5" odxf="1" dxf="1">
    <nc r="H22">
      <f>G22+31</f>
    </nc>
    <odxf>
      <border outline="0">
        <top/>
      </border>
    </odxf>
    <ndxf>
      <border outline="0">
        <top style="thin">
          <color indexed="64"/>
        </top>
      </border>
    </ndxf>
  </rcc>
  <rcc rId="4211" sId="5" odxf="1" dxf="1">
    <nc r="I22">
      <f>G22+32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212" sId="5" odxf="1" dxf="1">
    <nc r="J22">
      <f>G22+33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213" sId="5" odxf="1" dxf="1">
    <nc r="K22">
      <f>G22+36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3" start="0" length="0">
    <dxf>
      <font>
        <sz val="10"/>
        <color auto="1"/>
        <name val="Arial"/>
        <family val="2"/>
        <scheme val="none"/>
      </font>
    </dxf>
  </rfmt>
  <rfmt sheetId="5" sqref="C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214" sId="5" odxf="1" dxf="1">
    <nc r="D23">
      <f>C23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15" sId="5" odxf="1" dxf="1">
    <nc r="E23">
      <f>+C23+2</f>
    </nc>
    <odxf>
      <border outline="0">
        <left/>
      </border>
    </odxf>
    <ndxf>
      <border outline="0">
        <left style="thin">
          <color indexed="64"/>
        </left>
      </border>
    </ndxf>
  </rcc>
  <rfmt sheetId="5" sqref="F23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23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23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23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23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24" start="0" length="0">
    <dxf>
      <border outline="0">
        <bottom style="thin">
          <color indexed="64"/>
        </bottom>
      </border>
    </dxf>
  </rfmt>
  <rfmt sheetId="5" sqref="B24" start="0" length="0">
    <dxf>
      <border outline="0">
        <bottom style="thin">
          <color indexed="64"/>
        </bottom>
      </border>
    </dxf>
  </rfmt>
  <rfmt sheetId="5" sqref="C24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24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24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24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A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5" start="0" length="0">
    <dxf>
      <font>
        <sz val="10"/>
        <color auto="1"/>
        <name val="Arial"/>
        <family val="2"/>
        <scheme val="none"/>
      </font>
    </dxf>
  </rfmt>
  <rfmt sheetId="5" sqref="C25" start="0" length="0">
    <dxf>
      <border outline="0">
        <left style="thin">
          <color indexed="64"/>
        </left>
      </border>
    </dxf>
  </rfmt>
  <rcc rId="4216" sId="5" odxf="1" dxf="1">
    <nc r="D25">
      <f>C25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17" sId="5" odxf="1" dxf="1">
    <nc r="E25">
      <f>+C25+3</f>
    </nc>
    <odxf>
      <border outline="0">
        <left/>
      </border>
    </odxf>
    <ndxf>
      <border outline="0">
        <left style="thin">
          <color indexed="64"/>
        </left>
      </border>
    </ndxf>
  </rcc>
  <rfmt sheetId="5" sqref="F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218" sId="5" odxf="1" dxf="1">
    <nc r="H25">
      <f>G25+31</f>
    </nc>
    <odxf>
      <border outline="0">
        <top/>
      </border>
    </odxf>
    <ndxf>
      <border outline="0">
        <top style="thin">
          <color indexed="64"/>
        </top>
      </border>
    </ndxf>
  </rcc>
  <rcc rId="4219" sId="5" odxf="1" dxf="1">
    <nc r="I25">
      <f>G25+32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220" sId="5" odxf="1" dxf="1">
    <nc r="J25">
      <f>G25+33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221" sId="5" odxf="1" dxf="1">
    <nc r="K25">
      <f>G25+36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6" start="0" length="0">
    <dxf>
      <font>
        <sz val="10"/>
        <color auto="1"/>
        <name val="Arial"/>
        <family val="2"/>
        <scheme val="none"/>
      </font>
    </dxf>
  </rfmt>
  <rfmt sheetId="5" sqref="C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222" sId="5" odxf="1" dxf="1">
    <nc r="D26">
      <f>C26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23" sId="5" odxf="1" dxf="1">
    <nc r="E26">
      <f>+C26+2</f>
    </nc>
    <odxf>
      <border outline="0">
        <left/>
      </border>
    </odxf>
    <ndxf>
      <border outline="0">
        <left style="thin">
          <color indexed="64"/>
        </left>
      </border>
    </ndxf>
  </rcc>
  <rfmt sheetId="5" sqref="F26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26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27" start="0" length="0">
    <dxf>
      <border outline="0">
        <bottom style="thin">
          <color indexed="64"/>
        </bottom>
      </border>
    </dxf>
  </rfmt>
  <rfmt sheetId="5" sqref="B27" start="0" length="0">
    <dxf>
      <border outline="0">
        <bottom style="thin">
          <color indexed="64"/>
        </bottom>
      </border>
    </dxf>
  </rfmt>
  <rfmt sheetId="5" sqref="C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27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27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224" sId="5">
    <nc r="A22" t="inlineStr">
      <is>
        <t>CAPE FAWLEY</t>
      </is>
    </nc>
  </rcc>
  <rcc rId="4225" sId="5" quotePrefix="1">
    <nc r="B22" t="inlineStr">
      <is>
        <t>17001N</t>
      </is>
    </nc>
  </rcc>
  <rcc rId="4226" sId="5" numFmtId="19">
    <nc r="C22">
      <v>42751</v>
    </nc>
  </rcc>
  <rcc rId="4227" sId="5">
    <nc r="A23" t="inlineStr">
      <is>
        <t>CMA CGM DALILA</t>
      </is>
    </nc>
  </rcc>
  <rcc rId="4228" sId="5">
    <nc r="B23" t="inlineStr">
      <is>
        <t>223E</t>
      </is>
    </nc>
  </rcc>
  <rcc rId="4229" sId="5" numFmtId="19">
    <nc r="C23">
      <v>42755</v>
    </nc>
  </rcc>
  <rcc rId="4230" sId="5" numFmtId="19">
    <nc r="C25">
      <v>42758</v>
    </nc>
  </rcc>
  <rcc rId="4231" sId="5">
    <nc r="A26" t="inlineStr">
      <is>
        <t>CSCL AFRICA</t>
      </is>
    </nc>
  </rcc>
  <rcc rId="4232" sId="5">
    <nc r="B26" t="inlineStr">
      <is>
        <t>225E</t>
      </is>
    </nc>
  </rcc>
  <rcc rId="4233" sId="5" numFmtId="19">
    <nc r="C26">
      <v>42762</v>
    </nc>
  </rcc>
  <rcc rId="4234" sId="5" xfDxf="1" dxf="1">
    <nc r="F22" t="inlineStr">
      <is>
        <t>CMA CGM RIO GRANDE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4235" sId="5" quotePrefix="1">
    <nc r="F23" t="inlineStr">
      <is>
        <t>177E</t>
      </is>
    </nc>
  </rcc>
  <rcc rId="4236" sId="5" numFmtId="19">
    <nc r="G22">
      <v>42760</v>
    </nc>
  </rcc>
  <rcc rId="4237" sId="5" xfDxf="1" dxf="1">
    <nc r="F25" t="inlineStr">
      <is>
        <t>CONTI EVEREST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4238" sId="5" quotePrefix="1">
    <nc r="F26" t="inlineStr">
      <is>
        <t>243E</t>
      </is>
    </nc>
  </rcc>
  <rcc rId="4239" sId="5" numFmtId="19">
    <nc r="G25">
      <v>42767</v>
    </nc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40" sId="6" ref="A7:XFD7" action="deleteRow">
    <rfmt sheetId="6" xfDxf="1" sqref="A7:XFD7" start="0" length="0"/>
    <rcc rId="0" sId="6">
      <nc r="A7" t="inlineStr">
        <is>
          <t>MCC SINGAPORE</t>
        </is>
      </nc>
    </rcc>
    <rcc rId="0" sId="6" dxf="1" numFmtId="4">
      <nc r="B7">
        <v>1618</v>
      </nc>
      <ndxf>
        <numFmt numFmtId="1" formatCode="0"/>
        <alignment horizontal="left" vertical="top"/>
      </ndxf>
    </rcc>
    <rcc rId="0" sId="6" dxf="1" numFmtId="19">
      <nc r="C7">
        <v>42708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CAP CLEVELAND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42719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4241" sId="6" ref="A7:XFD7" action="deleteRow">
    <rfmt sheetId="6" xfDxf="1" sqref="A7:XFD7" start="0" length="0"/>
    <rcc rId="0" sId="6" dxf="1">
      <nc r="A7" t="inlineStr">
        <is>
          <t>CAPE FAWLEY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6" dxf="1" quotePrefix="1">
      <nc r="B7" t="inlineStr">
        <is>
          <t>16002N</t>
        </is>
      </nc>
      <ndxf>
        <font>
          <sz val="10"/>
          <color rgb="FFFF0000"/>
          <name val="Arial"/>
          <family val="2"/>
          <scheme val="none"/>
        </font>
        <numFmt numFmtId="1" formatCode="0"/>
        <alignment horizontal="left" vertical="top"/>
      </ndxf>
    </rcc>
    <rcc rId="0" sId="6" dxf="1" numFmtId="19">
      <nc r="C7">
        <v>42709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427S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4242" sId="6" ref="A7:XFD7" action="deleteRow">
    <rfmt sheetId="6" xfDxf="1" sqref="A7:XFD7" start="0" length="0"/>
    <rcc rId="0" sId="6" dxf="1">
      <nc r="A7" t="inlineStr">
        <is>
          <r>
            <t xml:space="preserve">CMA CGM TANCREDI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211E</t>
        </is>
      </nc>
      <ndxf>
        <numFmt numFmtId="1" formatCode="0"/>
        <alignment horizontal="left" vertical="top"/>
      </ndxf>
    </rcc>
    <rcc rId="0" sId="6" dxf="1" numFmtId="19">
      <nc r="C7">
        <v>42713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4243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244" sId="6" ref="A7:XFD7" action="deleteRow">
    <rfmt sheetId="6" xfDxf="1" sqref="A7:XFD7" start="0" length="0"/>
    <rcc rId="0" sId="6">
      <nc r="A7" t="inlineStr">
        <is>
          <t>MCC XIAMEN</t>
        </is>
      </nc>
    </rcc>
    <rcc rId="0" sId="6" dxf="1" numFmtId="4">
      <nc r="B7">
        <v>1624</v>
      </nc>
      <ndxf>
        <numFmt numFmtId="1" formatCode="0"/>
        <alignment horizontal="left" vertical="top"/>
      </ndxf>
    </rcc>
    <rcc rId="0" sId="6" dxf="1" numFmtId="19">
      <nc r="C7">
        <v>42715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JPO TUCANA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42726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4245" sId="6" ref="A7:XFD7" action="deleteRow">
    <rfmt sheetId="6" xfDxf="1" sqref="A7:XFD7" start="0" length="0"/>
    <rcc rId="0" sId="6" dxf="1">
      <nc r="A7" t="inlineStr">
        <is>
          <t>MAX KUDO (delay)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6" dxf="1" quotePrefix="1">
      <nc r="B7" t="inlineStr">
        <is>
          <t>144TVN</t>
        </is>
      </nc>
      <ndxf>
        <numFmt numFmtId="1" formatCode="0"/>
        <alignment horizontal="left" vertical="top"/>
      </ndxf>
    </rcc>
    <rcc rId="0" sId="6" dxf="1" numFmtId="19">
      <nc r="C7">
        <v>42718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039S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4246" sId="6" ref="A7:XFD7" action="deleteRow">
    <rfmt sheetId="6" xfDxf="1" sqref="A7:XFD7" start="0" length="0"/>
    <rcc rId="0" sId="6" dxf="1">
      <nc r="A7" t="inlineStr">
        <is>
          <t>UASC ZAMZAM</t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213E</t>
        </is>
      </nc>
      <ndxf>
        <numFmt numFmtId="1" formatCode="0"/>
        <alignment horizontal="left" vertical="top"/>
      </ndxf>
    </rcc>
    <rcc rId="0" sId="6" dxf="1" numFmtId="19">
      <nc r="C7">
        <v>42720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4247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248" sId="6" ref="A7:XFD7" action="deleteRow">
    <rfmt sheetId="6" xfDxf="1" sqref="A7:XFD7" start="0" length="0"/>
    <rcc rId="0" sId="6">
      <nc r="A7" t="inlineStr">
        <is>
          <t>MAERSK ABERDEEN</t>
        </is>
      </nc>
    </rcc>
    <rcc rId="0" sId="6" dxf="1" numFmtId="4">
      <nc r="B7">
        <v>1620</v>
      </nc>
      <ndxf>
        <numFmt numFmtId="1" formatCode="0"/>
        <alignment horizontal="left" vertical="top"/>
      </ndxf>
    </rcc>
    <rcc rId="0" sId="6" dxf="1" numFmtId="19">
      <nc r="C7">
        <v>42722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NYK FUTAGO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42733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4249" sId="6" ref="A7:XFD7" action="deleteRow">
    <rfmt sheetId="6" xfDxf="1" sqref="A7:XFD7" start="0" length="0"/>
    <rcc rId="0" sId="6" dxf="1">
      <nc r="A7" t="inlineStr">
        <is>
          <t>CAPE FORBY</t>
        </is>
      </nc>
      <ndxf>
        <border outline="0">
          <left style="thin">
            <color indexed="64"/>
          </left>
        </border>
      </ndxf>
    </rcc>
    <rcc rId="0" sId="6" dxf="1" quotePrefix="1">
      <nc r="B7" t="inlineStr">
        <is>
          <t>16016N</t>
        </is>
      </nc>
      <ndxf>
        <numFmt numFmtId="1" formatCode="0"/>
        <alignment horizontal="left" vertical="top"/>
      </ndxf>
    </rcc>
    <rcc rId="0" sId="6" dxf="1" numFmtId="19">
      <nc r="C7">
        <v>42723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035S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4250" sId="6" ref="A7:XFD7" action="deleteRow">
    <rfmt sheetId="6" xfDxf="1" sqref="A7:XFD7" start="0" length="0"/>
    <rcc rId="0" sId="6" dxf="1">
      <nc r="A7" t="inlineStr">
        <is>
          <r>
            <t xml:space="preserve">COSCO IZMIR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215E</t>
        </is>
      </nc>
      <ndxf>
        <numFmt numFmtId="1" formatCode="0"/>
        <alignment horizontal="left" vertical="top"/>
      </ndxf>
    </rcc>
    <rcc rId="0" sId="6" dxf="1" numFmtId="19">
      <nc r="C7">
        <v>42728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4251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252" sId="6" ref="A19:XFD26" action="insertRow"/>
  <rfmt sheetId="6" sqref="A19" start="0" length="0">
    <dxf>
      <font>
        <color rgb="FFFF0000"/>
        <family val="2"/>
      </font>
    </dxf>
  </rfmt>
  <rfmt sheetId="6" sqref="B19" start="0" length="0">
    <dxf>
      <font>
        <sz val="10"/>
        <color auto="1"/>
        <name val="Arial"/>
        <family val="2"/>
        <scheme val="none"/>
      </font>
    </dxf>
  </rfmt>
  <rfmt sheetId="6" sqref="C19" start="0" length="0">
    <dxf>
      <border outline="0">
        <left style="thin">
          <color indexed="64"/>
        </left>
      </border>
    </dxf>
  </rfmt>
  <rcc rId="4253" sId="6" odxf="1" dxf="1">
    <nc r="D19">
      <f>C19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54" sId="6" odxf="1" dxf="1">
    <nc r="E19">
      <f>C19+3</f>
    </nc>
    <odxf>
      <border outline="0">
        <left/>
      </border>
    </odxf>
    <ndxf>
      <border outline="0">
        <left style="thin">
          <color indexed="64"/>
        </left>
      </border>
    </ndxf>
  </rcc>
  <rfmt sheetId="6" sqref="F1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19" start="0" length="0">
    <dxf>
      <border outline="0">
        <left style="thin">
          <color indexed="64"/>
        </left>
        <right style="thin">
          <color indexed="64"/>
        </right>
      </border>
    </dxf>
  </rfmt>
  <rcc rId="4255" sId="6" odxf="1" dxf="1">
    <nc r="H19">
      <f>+G19+10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256" sId="6" odxf="1" dxf="1">
    <nc r="I19">
      <f>+G19+15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257" sId="6" odxf="1" dxf="1">
    <nc r="J19">
      <f>+G19+18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258" sId="6" odxf="1" dxf="1">
    <nc r="K19">
      <f>+G19+20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4259" sId="6" odxf="1" dxf="1">
    <nc r="L19">
      <f>+G19+21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0" start="0" length="0">
    <dxf>
      <font>
        <sz val="10"/>
        <color auto="1"/>
        <name val="Arial"/>
        <family val="2"/>
        <scheme val="none"/>
      </font>
    </dxf>
  </rfmt>
  <rfmt sheetId="6" sqref="C20" start="0" length="0">
    <dxf>
      <border outline="0">
        <left style="thin">
          <color indexed="64"/>
        </left>
      </border>
    </dxf>
  </rfmt>
  <rcc rId="4260" sId="6" odxf="1" dxf="1">
    <nc r="D20">
      <f>C20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61" sId="6" odxf="1" dxf="1">
    <nc r="E20">
      <f>+C20+3</f>
    </nc>
    <odxf>
      <border outline="0">
        <left/>
      </border>
    </odxf>
    <ndxf>
      <border outline="0">
        <left style="thin">
          <color indexed="64"/>
        </left>
      </border>
    </ndxf>
  </rcc>
  <rfmt sheetId="6" sqref="F20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0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1" start="0" length="0">
    <dxf>
      <font>
        <sz val="10"/>
        <color auto="1"/>
        <name val="Arial"/>
        <family val="2"/>
        <scheme val="none"/>
      </font>
    </dxf>
  </rfmt>
  <rfmt sheetId="6" sqref="C2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262" sId="6" odxf="1" dxf="1">
    <nc r="D21">
      <f>C21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63" sId="6" odxf="1" dxf="1">
    <nc r="E21">
      <f>+C21+2</f>
    </nc>
    <odxf>
      <border outline="0">
        <left/>
      </border>
    </odxf>
    <ndxf>
      <border outline="0">
        <left style="thin">
          <color indexed="64"/>
        </left>
      </border>
    </ndxf>
  </rcc>
  <rfmt sheetId="6" sqref="F21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1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2" start="0" length="0">
    <dxf>
      <border outline="0">
        <bottom style="thin">
          <color indexed="64"/>
        </bottom>
      </border>
    </dxf>
  </rfmt>
  <rfmt sheetId="6" sqref="B22" start="0" length="0">
    <dxf>
      <border outline="0">
        <bottom style="thin">
          <color indexed="64"/>
        </bottom>
      </border>
    </dxf>
  </rfmt>
  <rfmt sheetId="6" sqref="C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A23" start="0" length="0">
    <dxf>
      <font>
        <sz val="10"/>
        <color auto="1"/>
        <name val="Arial"/>
        <family val="2"/>
        <scheme val="none"/>
      </font>
    </dxf>
  </rfmt>
  <rfmt sheetId="6" sqref="B23" start="0" length="0">
    <dxf>
      <font>
        <sz val="10"/>
        <color auto="1"/>
        <name val="Arial"/>
        <family val="2"/>
        <scheme val="none"/>
      </font>
    </dxf>
  </rfmt>
  <rfmt sheetId="6" sqref="C23" start="0" length="0">
    <dxf>
      <border outline="0">
        <left style="thin">
          <color indexed="64"/>
        </left>
      </border>
    </dxf>
  </rfmt>
  <rcc rId="4264" sId="6" odxf="1" dxf="1">
    <nc r="D23">
      <f>C23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65" sId="6" odxf="1" dxf="1">
    <nc r="E23">
      <f>C23+3</f>
    </nc>
    <odxf>
      <border outline="0">
        <left/>
      </border>
    </odxf>
    <ndxf>
      <border outline="0">
        <left style="thin">
          <color indexed="64"/>
        </left>
      </border>
    </ndxf>
  </rcc>
  <rfmt sheetId="6" sqref="F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23" start="0" length="0">
    <dxf>
      <border outline="0">
        <left style="thin">
          <color indexed="64"/>
        </left>
        <right style="thin">
          <color indexed="64"/>
        </right>
      </border>
    </dxf>
  </rfmt>
  <rcc rId="4266" sId="6" odxf="1" dxf="1">
    <nc r="H23">
      <f>+G23+10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267" sId="6" odxf="1" dxf="1">
    <nc r="I23">
      <f>+G23+15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268" sId="6" odxf="1" dxf="1">
    <nc r="J23">
      <f>+G23+18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269" sId="6" odxf="1" dxf="1">
    <nc r="K23">
      <f>+G23+20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4270" sId="6" odxf="1" dxf="1">
    <nc r="L23">
      <f>+G23+21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4" start="0" length="0">
    <dxf>
      <font>
        <sz val="10"/>
        <color auto="1"/>
        <name val="Arial"/>
        <family val="2"/>
        <scheme val="none"/>
      </font>
    </dxf>
  </rfmt>
  <rfmt sheetId="6" sqref="C24" start="0" length="0">
    <dxf>
      <border outline="0">
        <left style="thin">
          <color indexed="64"/>
        </left>
      </border>
    </dxf>
  </rfmt>
  <rcc rId="4271" sId="6" odxf="1" dxf="1">
    <nc r="D24">
      <f>C24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72" sId="6" odxf="1" dxf="1">
    <nc r="E24">
      <f>+C24+3</f>
    </nc>
    <odxf>
      <border outline="0">
        <left/>
      </border>
    </odxf>
    <ndxf>
      <border outline="0">
        <left style="thin">
          <color indexed="64"/>
        </left>
      </border>
    </ndxf>
  </rcc>
  <rfmt sheetId="6" sqref="F24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4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5" start="0" length="0">
    <dxf>
      <font>
        <sz val="10"/>
        <color auto="1"/>
        <name val="Arial"/>
        <family val="2"/>
        <scheme val="none"/>
      </font>
    </dxf>
  </rfmt>
  <rfmt sheetId="6" sqref="C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273" sId="6" odxf="1" dxf="1">
    <nc r="D25">
      <f>C25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274" sId="6" odxf="1" dxf="1">
    <nc r="E25">
      <f>+C25+2</f>
    </nc>
    <odxf>
      <border outline="0">
        <left/>
      </border>
    </odxf>
    <ndxf>
      <border outline="0">
        <left style="thin">
          <color indexed="64"/>
        </left>
      </border>
    </ndxf>
  </rcc>
  <rfmt sheetId="6" sqref="F25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5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6" start="0" length="0">
    <dxf>
      <border outline="0">
        <bottom style="thin">
          <color indexed="64"/>
        </bottom>
      </border>
    </dxf>
  </rfmt>
  <rfmt sheetId="6" sqref="B26" start="0" length="0">
    <dxf>
      <border outline="0">
        <bottom style="thin">
          <color indexed="64"/>
        </bottom>
      </border>
    </dxf>
  </rfmt>
  <rfmt sheetId="6" sqref="C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275" sId="6" odxf="1" dxf="1">
    <nc r="A19" t="inlineStr">
      <is>
        <t>FRISIA ILLER</t>
      </is>
    </nc>
    <ndxf>
      <font>
        <sz val="10"/>
        <color auto="1"/>
        <name val="Arial"/>
        <family val="2"/>
        <scheme val="none"/>
      </font>
    </ndxf>
  </rcc>
  <rcc rId="4276" sId="6" numFmtId="4">
    <nc r="B19">
      <v>1702</v>
    </nc>
  </rcc>
  <rcc rId="4277" sId="6" numFmtId="19">
    <nc r="C19">
      <v>42750</v>
    </nc>
  </rcc>
  <rcc rId="4278" sId="6">
    <nc r="A20" t="inlineStr">
      <is>
        <t>CAPE FAWLEY</t>
      </is>
    </nc>
  </rcc>
  <rcc rId="4279" sId="6" quotePrefix="1">
    <nc r="B20" t="inlineStr">
      <is>
        <t>17001N</t>
      </is>
    </nc>
  </rcc>
  <rcc rId="4280" sId="6" numFmtId="19">
    <nc r="C20">
      <v>42751</v>
    </nc>
  </rcc>
  <rcc rId="4281" sId="6">
    <nc r="A21" t="inlineStr">
      <is>
        <t>CMA CGM DALILA</t>
      </is>
    </nc>
  </rcc>
  <rcc rId="4282" sId="6">
    <nc r="B21" t="inlineStr">
      <is>
        <t>223E</t>
      </is>
    </nc>
  </rcc>
  <rcc rId="4283" sId="6" numFmtId="19">
    <nc r="C21">
      <v>42755</v>
    </nc>
  </rcc>
  <rcc rId="4284" sId="6">
    <nc r="A23" t="inlineStr">
      <is>
        <t>MCC SINGAPORE</t>
      </is>
    </nc>
  </rcc>
  <rcc rId="4285" sId="6" numFmtId="4">
    <nc r="B23">
      <v>1702</v>
    </nc>
  </rcc>
  <rcc rId="4286" sId="6" numFmtId="19">
    <nc r="C23">
      <v>42757</v>
    </nc>
  </rcc>
  <rcc rId="4287" sId="6" numFmtId="19">
    <nc r="C24">
      <v>42758</v>
    </nc>
  </rcc>
  <rcc rId="4288" sId="6">
    <nc r="A25" t="inlineStr">
      <is>
        <t>CSCL AFRICA</t>
      </is>
    </nc>
  </rcc>
  <rcc rId="4289" sId="6">
    <nc r="B25" t="inlineStr">
      <is>
        <t>225E</t>
      </is>
    </nc>
  </rcc>
  <rcc rId="4290" sId="6" numFmtId="19">
    <nc r="C25">
      <v>42762</v>
    </nc>
  </rcc>
  <rcc rId="4291" sId="6" xfDxf="1" dxf="1">
    <nc r="F19" t="inlineStr">
      <is>
        <t>CAP CLEVELAND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4292" sId="6">
    <nc r="F20" t="inlineStr">
      <is>
        <t>428S</t>
      </is>
    </nc>
  </rcc>
  <rcc rId="4293" sId="6" numFmtId="19">
    <nc r="G19">
      <v>42761</v>
    </nc>
  </rcc>
  <rcc rId="4294" sId="6" xfDxf="1" dxf="1">
    <nc r="F23" t="inlineStr">
      <is>
        <t>JPO TUCANA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4295" sId="6">
    <nc r="F24" t="inlineStr">
      <is>
        <t>040S</t>
      </is>
    </nc>
  </rcc>
  <rcc rId="4296" sId="6" numFmtId="19">
    <nc r="G23">
      <v>42768</v>
    </nc>
  </rcc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7" sId="17" numFmtId="19">
    <oc r="C13">
      <v>42732</v>
    </oc>
    <nc r="C13">
      <v>42733</v>
    </nc>
  </rcc>
  <rcc rId="4298" sId="17">
    <oc r="A13" t="inlineStr">
      <is>
        <t>CSCL ASIA</t>
      </is>
    </oc>
    <nc r="A13" t="inlineStr">
      <is>
        <r>
          <t xml:space="preserve">CSCL ASIA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1" sId="17" numFmtId="19">
    <oc r="C19">
      <v>42704</v>
    </oc>
    <nc r="C19">
      <v>42705</v>
    </nc>
  </rcc>
  <rcc rId="2342" sId="17">
    <oc r="A19" t="inlineStr">
      <is>
        <t>CMA CGM ALMAVIVA</t>
      </is>
    </oc>
    <nc r="A19" t="inlineStr">
      <is>
        <r>
          <t xml:space="preserve">CMA CGM ALMAVIVA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2" sId="2" odxf="1" dxf="1">
    <nc r="J43" t="inlineStr">
      <is>
        <t>dry cargo</t>
      </is>
    </nc>
    <odxf>
      <font>
        <family val="2"/>
      </font>
      <alignment horizontal="center" vertical="top" wrapText="0"/>
    </odxf>
    <ndxf>
      <font>
        <sz val="10"/>
        <color auto="1"/>
        <name val="Arial"/>
        <family val="2"/>
        <scheme val="none"/>
      </font>
      <alignment horizontal="general" vertical="center" wrapText="1"/>
    </ndxf>
  </rcc>
  <rcc rId="4303" sId="2" odxf="1" dxf="1">
    <nc r="J44" t="inlineStr">
      <is>
        <t>reefer cargo</t>
      </is>
    </nc>
    <odxf>
      <font>
        <family val="2"/>
      </font>
      <alignment horizontal="center" wrapText="0"/>
    </odxf>
    <ndxf>
      <font>
        <sz val="10"/>
        <color auto="1"/>
        <name val="Arial"/>
        <family val="2"/>
        <scheme val="none"/>
      </font>
      <alignment horizontal="left" wrapText="1"/>
    </ndxf>
  </rcc>
</revisions>
</file>

<file path=xl/revisions/revisionLog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4" sId="2" numFmtId="19">
    <oc r="C19">
      <v>42737</v>
    </oc>
    <nc r="C19">
      <v>42739</v>
    </nc>
  </rcc>
  <rcc rId="4305" sId="2">
    <oc r="A19" t="inlineStr">
      <is>
        <t>MAX KUDO</t>
      </is>
    </oc>
    <nc r="A19" t="inlineStr">
      <is>
        <r>
          <t xml:space="preserve">MAX KUDO </t>
        </r>
        <r>
          <rPr>
            <sz val="10"/>
            <color rgb="FFFF0000"/>
            <rFont val="Arial"/>
            <family val="2"/>
          </rPr>
          <t>(delay)</t>
        </r>
      </is>
    </nc>
  </rcc>
  <rfmt sheetId="2" sqref="C19" start="0" length="2147483647">
    <dxf>
      <font>
        <color rgb="FFFF0000"/>
        <family val="2"/>
      </font>
    </dxf>
  </rfmt>
  <rcc rId="4306" sId="3">
    <oc r="A17" t="inlineStr">
      <is>
        <t>MAX KUDO</t>
      </is>
    </oc>
    <nc r="A17" t="inlineStr">
      <is>
        <r>
          <t xml:space="preserve">MAX KUDO </t>
        </r>
        <r>
          <rPr>
            <sz val="10"/>
            <color rgb="FFFF0000"/>
            <rFont val="Arial"/>
            <family val="2"/>
          </rPr>
          <t>(delay)</t>
        </r>
      </is>
    </nc>
  </rcc>
  <rcc rId="4307" sId="3" odxf="1" dxf="1" numFmtId="19">
    <oc r="C17">
      <v>42737</v>
    </oc>
    <nc r="C17">
      <v>42739</v>
    </nc>
    <odxf>
      <font>
        <family val="2"/>
      </font>
    </odxf>
    <ndxf>
      <font>
        <color rgb="FFFF0000"/>
        <family val="2"/>
      </font>
    </ndxf>
  </rcc>
  <rcc rId="4308" sId="6">
    <oc r="A12" t="inlineStr">
      <is>
        <t>MAX KUDO</t>
      </is>
    </oc>
    <nc r="A12" t="inlineStr">
      <is>
        <r>
          <t xml:space="preserve">MAX KUDO </t>
        </r>
        <r>
          <rPr>
            <sz val="10"/>
            <color rgb="FFFF0000"/>
            <rFont val="Arial"/>
            <family val="2"/>
          </rPr>
          <t>(delay)</t>
        </r>
      </is>
    </nc>
  </rcc>
  <rcc rId="4309" sId="6" odxf="1" dxf="1" numFmtId="19">
    <oc r="C12">
      <v>42737</v>
    </oc>
    <nc r="C12">
      <v>42739</v>
    </nc>
    <odxf>
      <font>
        <family val="2"/>
      </font>
    </odxf>
    <ndxf>
      <font>
        <color rgb="FFFF0000"/>
        <family val="2"/>
      </font>
    </ndxf>
  </rcc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F32" start="0" length="0">
    <dxf>
      <font>
        <sz val="10"/>
        <color auto="1"/>
        <name val="Arial"/>
        <family val="2"/>
        <scheme val="none"/>
      </font>
      <alignment horizontal="general" vertical="bottom"/>
      <border outline="0">
        <left/>
        <right/>
        <top/>
      </border>
    </dxf>
  </rfmt>
  <rfmt sheetId="9" xfDxf="1" sqref="F32" start="0" length="0"/>
  <rcc rId="4310" sId="9" odxf="1" dxf="1">
    <oc r="F32" t="inlineStr">
      <is>
        <t>CSCL SATURN</t>
      </is>
    </oc>
    <nc r="F32" t="inlineStr">
      <is>
        <t xml:space="preserve">MALIK AL ASHTAR </t>
      </is>
    </nc>
    <ndxf>
      <font>
        <sz val="10"/>
        <color indexed="8"/>
        <name val="Arial"/>
        <family val="2"/>
        <scheme val="none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311" sId="9">
    <oc r="F33" t="inlineStr">
      <is>
        <t>143W</t>
      </is>
    </oc>
    <nc r="F33" t="inlineStr">
      <is>
        <t>020W</t>
      </is>
    </nc>
  </rcc>
  <rfmt sheetId="9" sqref="F32:F33" start="0" length="2147483647">
    <dxf>
      <font>
        <color rgb="FFFF0000"/>
        <family val="2"/>
      </font>
    </dxf>
  </rfmt>
</revisions>
</file>

<file path=xl/revisions/revisionLog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2" sId="8" xfDxf="1" dxf="1">
    <oc r="A23" t="inlineStr">
      <is>
        <t>TBA</t>
      </is>
    </oc>
    <nc r="A23" t="inlineStr">
      <is>
        <t>BIENDONG STAR</t>
      </is>
    </nc>
    <ndxf/>
  </rcc>
  <rcc rId="4313" sId="8" xfDxf="1" dxf="1">
    <nc r="B23" t="inlineStr">
      <is>
        <t>BS701S</t>
      </is>
    </nc>
    <ndxf>
      <alignment horizontal="left"/>
      <border outline="0">
        <right style="thin">
          <color indexed="64"/>
        </right>
        <top style="thin">
          <color indexed="64"/>
        </top>
      </border>
    </ndxf>
  </rcc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4" sId="8">
    <oc r="A20" t="inlineStr">
      <is>
        <t>TBA</t>
      </is>
    </oc>
    <nc r="A20" t="inlineStr">
      <is>
        <t>BIENDONG TRADER</t>
      </is>
    </nc>
  </rcc>
  <rcc rId="4315" sId="8">
    <nc r="B20" t="inlineStr">
      <is>
        <t>VT631S</t>
      </is>
    </nc>
  </rcc>
  <rcc rId="4316" sId="8">
    <oc r="A26" t="inlineStr">
      <is>
        <t>TBA</t>
      </is>
    </oc>
    <nc r="A26" t="inlineStr">
      <is>
        <t>VAN HUNG</t>
      </is>
    </nc>
  </rcc>
  <rcc rId="4317" sId="8">
    <nc r="B26" t="inlineStr">
      <is>
        <t>VH701S</t>
      </is>
    </nc>
  </rcc>
  <rcc rId="4318" sId="8">
    <oc r="A29" t="inlineStr">
      <is>
        <t>TBA</t>
      </is>
    </oc>
    <nc r="A29" t="inlineStr">
      <is>
        <t>BIENDONG STAR</t>
      </is>
    </nc>
  </rcc>
  <rcc rId="4319" sId="8">
    <nc r="B29" t="inlineStr">
      <is>
        <t>BS702S</t>
      </is>
    </nc>
  </rcc>
  <rcc rId="4320" sId="8">
    <oc r="A32" t="inlineStr">
      <is>
        <t>TBA</t>
      </is>
    </oc>
    <nc r="A32" t="inlineStr">
      <is>
        <t>OMIT</t>
      </is>
    </nc>
  </rcc>
  <rfmt sheetId="8" sqref="A32" start="0" length="2147483647">
    <dxf>
      <font>
        <color rgb="FFFF0000"/>
        <family val="2"/>
      </font>
    </dxf>
  </rfmt>
  <rcc rId="4321" sId="8">
    <oc r="A38" t="inlineStr">
      <is>
        <t>TBA</t>
      </is>
    </oc>
    <nc r="A38" t="inlineStr">
      <is>
        <t>BIENDONG STAR</t>
      </is>
    </nc>
  </rcc>
  <rcc rId="4322" sId="8">
    <nc r="B38" t="inlineStr">
      <is>
        <t>BS703S</t>
      </is>
    </nc>
  </rcc>
  <rcc rId="4323" sId="8">
    <oc r="A35" t="inlineStr">
      <is>
        <t>TBA</t>
      </is>
    </oc>
    <nc r="A35" t="inlineStr">
      <is>
        <t>OMIT</t>
      </is>
    </nc>
  </rcc>
  <rfmt sheetId="8" sqref="A35" start="0" length="2147483647">
    <dxf>
      <font>
        <color rgb="FFFF0000"/>
        <family val="2"/>
      </font>
    </dxf>
  </rfmt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24" sId="8" ref="A8:XFD8" action="deleteRow">
    <undo index="65535" exp="area" ref3D="1" dr="$A$8:$XFD$22" dn="Z_C836EF1A_2139_4C09_ABA7_0F571B2ADA53_.wvu.Rows" sId="8"/>
    <rfmt sheetId="8" xfDxf="1" sqref="A8:XFD8" start="0" length="0"/>
    <rcc rId="0" sId="8" dxf="1">
      <nc r="A8" t="inlineStr">
        <is>
          <t>BIENDONG FREIGHTER</t>
        </is>
      </nc>
      <ndxf/>
    </rcc>
    <rcc rId="0" sId="8" dxf="1">
      <nc r="B8" t="inlineStr">
        <is>
          <t>FT631S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42709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OOCL CHICAGO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42720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4325" sId="8" ref="A8:XFD8" action="deleteRow">
    <undo index="65535" exp="area" ref3D="1" dr="$A$8:$XFD$21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104S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42713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036W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4326" sId="8" ref="A8:XFD8" action="deleteRow">
    <undo index="65535" exp="area" ref3D="1" dr="$A$8:$XFD$20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4327" sId="8" ref="A8:XFD8" action="deleteRow">
    <undo index="65535" exp="area" ref3D="1" dr="$A$8:$XFD$19" dn="Z_C836EF1A_2139_4C09_ABA7_0F571B2ADA53_.wvu.Rows" sId="8"/>
    <rfmt sheetId="8" xfDxf="1" sqref="A8:XFD8" start="0" length="0"/>
    <rcc rId="0" sId="8" dxf="1">
      <nc r="A8" t="inlineStr">
        <is>
          <t>BIENDONG STAR</t>
        </is>
      </nc>
      <ndxf/>
    </rcc>
    <rcc rId="0" sId="8" dxf="1">
      <nc r="B8" t="inlineStr">
        <is>
          <t>BS625S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42716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OOCL SAN FRANCISCO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42727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4328" sId="8" ref="A8:XFD8" action="deleteRow">
    <undo index="65535" exp="area" ref3D="1" dr="$A$8:$XFD$18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105S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42720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119W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4329" sId="8" ref="A8:XFD8" action="deleteRow">
    <undo index="65535" exp="area" ref3D="1" dr="$A$8:$XFD$17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4330" sId="8" ref="A8:XFD8" action="deleteRow">
    <undo index="65535" exp="area" ref3D="1" dr="$A$8:$XFD$16" dn="Z_C836EF1A_2139_4C09_ABA7_0F571B2ADA53_.wvu.Rows" sId="8"/>
    <rfmt sheetId="8" xfDxf="1" sqref="A8:XFD8" start="0" length="0"/>
    <rcc rId="0" sId="8" dxf="1">
      <nc r="A8" t="inlineStr">
        <is>
          <t xml:space="preserve">VAN LY </t>
        </is>
      </nc>
      <ndxf/>
    </rcc>
    <rcc rId="0" sId="8" dxf="1">
      <nc r="B8" t="inlineStr">
        <is>
          <t>VL636S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42723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HAMMONIA ISTRIA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42734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4331" sId="8" ref="A8:XFD8" action="deleteRow">
    <undo index="65535" exp="area" ref3D="1" dr="$A$8:$XFD$15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106S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42727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025W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4332" sId="8" ref="A8:XFD8" action="deleteRow">
    <undo index="65535" exp="area" ref3D="1" dr="$A$8:$XFD$14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cc rId="4333" sId="8">
    <oc r="B15" t="inlineStr">
      <is>
        <t>108S</t>
      </is>
    </oc>
    <nc r="B15" t="inlineStr">
      <is>
        <t>109S</t>
      </is>
    </nc>
  </rcc>
  <rcc rId="4334" sId="8">
    <oc r="B18" t="inlineStr">
      <is>
        <t>108S</t>
      </is>
    </oc>
    <nc r="B18" t="inlineStr">
      <is>
        <t>110S</t>
      </is>
    </nc>
  </rcc>
  <rcc rId="4335" sId="8">
    <oc r="B21" t="inlineStr">
      <is>
        <t>108S</t>
      </is>
    </oc>
    <nc r="B21" t="inlineStr">
      <is>
        <t>111S</t>
      </is>
    </nc>
  </rcc>
  <rcc rId="4336" sId="8">
    <oc r="B24" t="inlineStr">
      <is>
        <t>108S</t>
      </is>
    </oc>
    <nc r="B24" t="inlineStr">
      <is>
        <t>112S</t>
      </is>
    </nc>
  </rcc>
  <rcc rId="4337" sId="8">
    <oc r="B27" t="inlineStr">
      <is>
        <t>108S</t>
      </is>
    </oc>
    <nc r="B27" t="inlineStr">
      <is>
        <t>113S</t>
      </is>
    </nc>
  </rcc>
  <rcc rId="4338" sId="8">
    <oc r="B30" t="inlineStr">
      <is>
        <t>108S</t>
      </is>
    </oc>
    <nc r="B30" t="inlineStr">
      <is>
        <t>114S</t>
      </is>
    </nc>
  </rcc>
  <rcc rId="4339" sId="8">
    <oc r="B33" t="inlineStr">
      <is>
        <t>108S</t>
      </is>
    </oc>
    <nc r="B33" t="inlineStr">
      <is>
        <t>115S</t>
      </is>
    </nc>
  </rcc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0" sId="7">
    <oc r="F20" t="inlineStr">
      <is>
        <t>MSC EUGENIA</t>
      </is>
    </oc>
    <nc r="F20" t="inlineStr">
      <is>
        <t>MSC SAO PAULLO</t>
      </is>
    </nc>
  </rcc>
  <rfmt sheetId="7" sqref="F20" start="0" length="2147483647">
    <dxf>
      <font>
        <color rgb="FFFF0000"/>
        <family val="2"/>
      </font>
    </dxf>
  </rfmt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1" sId="2" xfDxf="1" dxf="1">
    <nc r="A31" t="inlineStr">
      <is>
        <t>MAX KUDO</t>
      </is>
    </nc>
    <ndxf>
      <border outline="0">
        <left style="thin">
          <color indexed="64"/>
        </left>
      </border>
    </ndxf>
  </rcc>
  <rcc rId="4342" sId="2" xfDxf="1" dxf="1" quotePrefix="1">
    <nc r="B31" t="inlineStr">
      <is>
        <t>156TVN</t>
      </is>
    </nc>
    <ndxf>
      <numFmt numFmtId="1" formatCode="0"/>
      <alignment horizontal="left"/>
    </ndxf>
  </rcc>
  <rcc rId="4343" sId="2" xfDxf="1" dxf="1">
    <nc r="A35" t="inlineStr">
      <is>
        <t>CAPE FORBY</t>
      </is>
    </nc>
    <ndxf>
      <border outline="0">
        <left style="thin">
          <color indexed="64"/>
        </left>
      </border>
    </ndxf>
  </rcc>
  <rcc rId="4344" sId="2" xfDxf="1" dxf="1" quotePrefix="1">
    <nc r="B35" t="inlineStr">
      <is>
        <t>17001N</t>
      </is>
    </nc>
    <ndxf>
      <numFmt numFmtId="1" formatCode="0"/>
      <alignment horizontal="left"/>
    </ndxf>
  </rcc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5" sId="3">
    <oc r="D23">
      <f>C23</f>
    </oc>
    <nc r="D23">
      <f>C23</f>
    </nc>
  </rcc>
  <rcc rId="4346" sId="3">
    <oc r="E23">
      <f>+C23+2</f>
    </oc>
    <nc r="E23">
      <f>+C23+2</f>
    </nc>
  </rcc>
  <rcc rId="4347" sId="3" odxf="1" dxf="1">
    <oc r="A24" t="inlineStr">
      <is>
        <t>FRISIA ILLER</t>
      </is>
    </oc>
    <nc r="A24" t="inlineStr">
      <is>
        <t>MAX CONTENDER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348" sId="3">
    <oc r="D24">
      <f>C24</f>
    </oc>
    <nc r="D24">
      <f>C24</f>
    </nc>
  </rcc>
  <rcc rId="4349" sId="3">
    <oc r="E24">
      <f>C24+3</f>
    </oc>
    <nc r="E24">
      <f>C24+3</f>
    </nc>
  </rcc>
  <rcc rId="4350" sId="3">
    <oc r="D25">
      <f>C25</f>
    </oc>
    <nc r="D25">
      <f>C25</f>
    </nc>
  </rcc>
  <rcc rId="4351" sId="3">
    <oc r="E25">
      <f>+C25+3</f>
    </oc>
    <nc r="E25">
      <f>+C25+3</f>
    </nc>
  </rcc>
  <rcc rId="4352" sId="3">
    <oc r="D27">
      <f>C27</f>
    </oc>
    <nc r="D27">
      <f>C27</f>
    </nc>
  </rcc>
  <rcc rId="4353" sId="3">
    <oc r="E27">
      <f>+C27+2</f>
    </oc>
    <nc r="E27">
      <f>+C27+2</f>
    </nc>
  </rcc>
  <rcc rId="4354" sId="3">
    <oc r="D28">
      <f>C28</f>
    </oc>
    <nc r="D28">
      <f>C28</f>
    </nc>
  </rcc>
  <rcc rId="4355" sId="3">
    <oc r="E28">
      <f>C28+3</f>
    </oc>
    <nc r="E28">
      <f>C28+3</f>
    </nc>
  </rcc>
  <rcc rId="4356" sId="3">
    <nc r="A29" t="inlineStr">
      <is>
        <t>MAX KUDO</t>
      </is>
    </nc>
  </rcc>
  <rcc rId="4357" sId="3" quotePrefix="1">
    <nc r="B29" t="inlineStr">
      <is>
        <t>156TVN</t>
      </is>
    </nc>
  </rcc>
  <rcc rId="4358" sId="3">
    <oc r="D29">
      <f>C29</f>
    </oc>
    <nc r="D29">
      <f>C29</f>
    </nc>
  </rcc>
  <rcc rId="4359" sId="3">
    <oc r="E29">
      <f>+C29+3</f>
    </oc>
    <nc r="E29">
      <f>+C29+3</f>
    </nc>
  </rcc>
  <rcc rId="4360" sId="3">
    <oc r="D31">
      <f>C31</f>
    </oc>
    <nc r="D31">
      <f>C31</f>
    </nc>
  </rcc>
  <rcc rId="4361" sId="3">
    <oc r="E31">
      <f>+C31+2</f>
    </oc>
    <nc r="E31">
      <f>+C31+2</f>
    </nc>
  </rcc>
  <rcc rId="4362" sId="3">
    <oc r="D32">
      <f>C32</f>
    </oc>
    <nc r="D32">
      <f>C32</f>
    </nc>
  </rcc>
  <rcc rId="4363" sId="3">
    <oc r="E32">
      <f>C32+3</f>
    </oc>
    <nc r="E32">
      <f>C32+3</f>
    </nc>
  </rcc>
  <rcc rId="4364" sId="3">
    <nc r="A33" t="inlineStr">
      <is>
        <t>CAPE FORBY</t>
      </is>
    </nc>
  </rcc>
  <rcc rId="4365" sId="3" quotePrefix="1">
    <nc r="B33" t="inlineStr">
      <is>
        <t>17001N</t>
      </is>
    </nc>
  </rcc>
  <rcc rId="4366" sId="3">
    <oc r="D33">
      <f>C33</f>
    </oc>
    <nc r="D33">
      <f>C33</f>
    </nc>
  </rcc>
  <rcc rId="4367" sId="3">
    <oc r="E33">
      <f>+C33+3</f>
    </oc>
    <nc r="E33">
      <f>+C33+3</f>
    </nc>
  </rcc>
  <rcc rId="4368" sId="5">
    <nc r="A25" t="inlineStr">
      <is>
        <t>MAX KUDO</t>
      </is>
    </nc>
  </rcc>
  <rcc rId="4369" sId="5" quotePrefix="1">
    <nc r="B25" t="inlineStr">
      <is>
        <t>156TVN</t>
      </is>
    </nc>
  </rcc>
  <rcc rId="4370" sId="6">
    <nc r="A24" t="inlineStr">
      <is>
        <t>MAX KUDO</t>
      </is>
    </nc>
  </rcc>
  <rcc rId="4371" sId="6" quotePrefix="1">
    <nc r="B24" t="inlineStr">
      <is>
        <t>156TVN</t>
      </is>
    </nc>
  </rcc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2" sId="3" quotePrefix="1">
    <oc r="B21" t="inlineStr">
      <is>
        <t>16007N</t>
      </is>
    </oc>
    <nc r="B21" t="inlineStr">
      <is>
        <t>16017N</t>
      </is>
    </nc>
  </rcc>
  <rcc rId="4373" sId="5" quotePrefix="1">
    <oc r="B19" t="inlineStr">
      <is>
        <t>16007N</t>
      </is>
    </oc>
    <nc r="B19" t="inlineStr">
      <is>
        <t>16017N</t>
      </is>
    </nc>
  </rcc>
  <rcc rId="4374" sId="6" quotePrefix="1">
    <oc r="B16" t="inlineStr">
      <is>
        <t>16007N</t>
      </is>
    </oc>
    <nc r="B16" t="inlineStr">
      <is>
        <t>16017N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7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16019N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42671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 numFmtId="19">
      <nc r="E9">
        <v>42675</v>
      </nc>
      <ndxf>
        <font>
          <color rgb="FFFF0000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SANTA INES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42681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>
        <f>+G9+36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1838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CMA CGM BIANCA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199E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42671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645E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39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MAERSK ABERDEEN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numFmtId="4">
      <nc r="B9">
        <v>1618</v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42673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40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BARENTS STRAIT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132TVN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42675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 numFmtId="19">
      <nc r="E9">
        <v>42679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41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42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CSCL ASIA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201E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42678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SANTA CLARA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42688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>
        <f>+G9+36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1843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TYGRA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numFmtId="4">
      <nc r="B9">
        <v>1652</v>
      </nc>
      <ndxf>
        <font>
          <color rgb="FFFF0000"/>
          <family val="2"/>
        </font>
        <numFmt numFmtId="1" formatCode="0"/>
        <alignment horizontal="left" vertical="top"/>
      </ndxf>
    </rcc>
    <rcc rId="0" sId="2" dxf="1" numFmtId="19">
      <nc r="C9">
        <v>42680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646E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44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CAPE FORBY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16014N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42681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45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46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CMA CGM MELISANDE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203E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42685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SANTA ISABEL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42695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>
        <f>+G9+36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1847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FRISIA LAHN (STOP)</t>
        </is>
      </nc>
      <ndxf>
        <font>
          <color rgb="FFFF0000"/>
          <family val="2"/>
        </font>
        <border outline="0">
          <left style="thin">
            <color indexed="64"/>
          </left>
        </border>
      </ndxf>
    </rcc>
    <rcc rId="0" sId="2" dxf="1" numFmtId="4">
      <nc r="B9">
        <v>1624</v>
      </nc>
      <ndxf>
        <font>
          <color rgb="FFFF0000"/>
          <family val="2"/>
        </font>
        <numFmt numFmtId="1" formatCode="0"/>
        <alignment horizontal="left" vertical="top"/>
      </ndxf>
    </rcc>
    <rcc rId="0" sId="2" dxf="1" numFmtId="19">
      <nc r="C9">
        <v>42687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647E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48" sId="2" ref="A9:XFD9" action="delete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1849" sId="2" ref="A26:XFD33" action="insert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</rrc>
  <rfmt sheetId="2" sqref="A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26" start="0" length="0">
    <dxf>
      <font>
        <sz val="10"/>
        <color auto="1"/>
        <name val="Arial"/>
        <family val="2"/>
        <scheme val="none"/>
      </font>
    </dxf>
  </rfmt>
  <rfmt sheetId="2" sqref="C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1850" sId="2" odxf="1" dxf="1">
    <nc r="D26">
      <f>C26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51" sId="2" odxf="1" dxf="1">
    <nc r="E26">
      <f>+C26+2</f>
    </nc>
    <odxf>
      <border outline="0">
        <left/>
      </border>
    </odxf>
    <ndxf>
      <border outline="0">
        <left style="thin">
          <color indexed="64"/>
        </left>
      </border>
    </ndxf>
  </rcc>
  <rfmt sheetId="2" sqref="F2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2" sqref="G26" start="0" length="0">
    <dxf>
      <border outline="0">
        <left style="thin">
          <color indexed="64"/>
        </left>
        <top style="thin">
          <color indexed="64"/>
        </top>
      </border>
    </dxf>
  </rfmt>
  <rcc rId="1852" sId="2" odxf="1" dxf="1">
    <nc r="H26">
      <f>+G26+27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53" sId="2" odxf="1" dxf="1">
    <nc r="I26">
      <f>+G26+33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54" sId="2" odxf="1" dxf="1">
    <nc r="J26">
      <f>+G26+36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55" sId="2" odxf="1" dxf="1">
    <nc r="K26">
      <f>+G26+38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56" sId="2" odxf="1" dxf="1">
    <nc r="L26">
      <f>+G26+42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27" start="0" length="0">
    <dxf>
      <font>
        <sz val="10"/>
        <color auto="1"/>
        <name val="Arial"/>
        <family val="2"/>
        <scheme val="none"/>
      </font>
    </dxf>
  </rfmt>
  <rfmt sheetId="2" sqref="B27" start="0" length="0">
    <dxf>
      <font>
        <sz val="10"/>
        <color auto="1"/>
        <name val="Arial"/>
        <family val="2"/>
        <scheme val="none"/>
      </font>
    </dxf>
  </rfmt>
  <rfmt sheetId="2" sqref="C27" start="0" length="0">
    <dxf>
      <border outline="0">
        <left style="thin">
          <color indexed="64"/>
        </left>
      </border>
    </dxf>
  </rfmt>
  <rcc rId="1857" sId="2" odxf="1" dxf="1">
    <nc r="D27">
      <f>C27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58" sId="2" odxf="1" dxf="1">
    <nc r="E27">
      <f>C27+3</f>
    </nc>
    <odxf>
      <border outline="0">
        <left/>
      </border>
    </odxf>
    <ndxf>
      <border outline="0">
        <left style="thin">
          <color indexed="64"/>
        </left>
      </border>
    </ndxf>
  </rcc>
  <rfmt sheetId="2" sqref="F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27" start="0" length="0">
    <dxf>
      <border outline="0">
        <left style="thin">
          <color indexed="64"/>
        </left>
      </border>
    </dxf>
  </rfmt>
  <rfmt sheetId="2" sqref="H27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27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27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27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27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28" start="0" length="0">
    <dxf>
      <font>
        <sz val="10"/>
        <color auto="1"/>
        <name val="Arial"/>
        <family val="2"/>
        <scheme val="none"/>
      </font>
    </dxf>
  </rfmt>
  <rfmt sheetId="2" sqref="C28" start="0" length="0">
    <dxf>
      <border outline="0">
        <left style="thin">
          <color indexed="64"/>
        </left>
      </border>
    </dxf>
  </rfmt>
  <rcc rId="1859" sId="2" odxf="1" dxf="1">
    <nc r="D28">
      <f>C28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60" sId="2" odxf="1" dxf="1">
    <nc r="E28">
      <f>+C28+3</f>
    </nc>
    <odxf>
      <border outline="0">
        <left/>
      </border>
    </odxf>
    <ndxf>
      <border outline="0">
        <left style="thin">
          <color indexed="64"/>
        </left>
      </border>
    </ndxf>
  </rcc>
  <rfmt sheetId="2" sqref="F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28" start="0" length="0">
    <dxf>
      <border outline="0">
        <left style="thin">
          <color indexed="64"/>
        </left>
      </border>
    </dxf>
  </rfmt>
  <rfmt sheetId="2" sqref="H28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28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28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28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28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29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29" start="0" length="0">
    <dxf>
      <border outline="0">
        <bottom style="thin">
          <color indexed="64"/>
        </bottom>
      </border>
    </dxf>
  </rfmt>
  <rfmt sheetId="2" sqref="C29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29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29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2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2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2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2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2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2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2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A3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0" start="0" length="0">
    <dxf>
      <font>
        <sz val="10"/>
        <color auto="1"/>
        <name val="Arial"/>
        <family val="2"/>
        <scheme val="none"/>
      </font>
    </dxf>
  </rfmt>
  <rfmt sheetId="2" sqref="C3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1861" sId="2" odxf="1" dxf="1">
    <nc r="D30">
      <f>C30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62" sId="2" odxf="1" dxf="1">
    <nc r="E30">
      <f>+C30+2</f>
    </nc>
    <odxf>
      <border outline="0">
        <left/>
      </border>
    </odxf>
    <ndxf>
      <border outline="0">
        <left style="thin">
          <color indexed="64"/>
        </left>
      </border>
    </ndxf>
  </rcc>
  <rfmt sheetId="2" sqref="F3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2" sqref="G30" start="0" length="0">
    <dxf>
      <border outline="0">
        <left style="thin">
          <color indexed="64"/>
        </left>
        <top style="thin">
          <color indexed="64"/>
        </top>
      </border>
    </dxf>
  </rfmt>
  <rcc rId="1863" sId="2" odxf="1" dxf="1">
    <nc r="H30">
      <f>+G30+27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64" sId="2" odxf="1" dxf="1">
    <nc r="I30">
      <f>+G30+33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J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865" sId="2" odxf="1" dxf="1">
    <nc r="K30">
      <f>+G30+38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66" sId="2" odxf="1" dxf="1">
    <nc r="L30">
      <f>+G30+42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31" start="0" length="0">
    <dxf>
      <font>
        <sz val="10"/>
        <color auto="1"/>
        <name val="Arial"/>
        <family val="2"/>
        <scheme val="none"/>
      </font>
    </dxf>
  </rfmt>
  <rfmt sheetId="2" sqref="B31" start="0" length="0">
    <dxf>
      <font>
        <sz val="10"/>
        <color auto="1"/>
        <name val="Arial"/>
        <family val="2"/>
        <scheme val="none"/>
      </font>
    </dxf>
  </rfmt>
  <rfmt sheetId="2" sqref="C31" start="0" length="0">
    <dxf>
      <border outline="0">
        <left style="thin">
          <color indexed="64"/>
        </left>
      </border>
    </dxf>
  </rfmt>
  <rcc rId="1867" sId="2" odxf="1" dxf="1">
    <nc r="D31">
      <f>C31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68" sId="2" odxf="1" dxf="1">
    <nc r="E31">
      <f>C31+3</f>
    </nc>
    <odxf>
      <border outline="0">
        <left/>
      </border>
    </odxf>
    <ndxf>
      <border outline="0">
        <left style="thin">
          <color indexed="64"/>
        </left>
      </border>
    </ndxf>
  </rcc>
  <rfmt sheetId="2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1" start="0" length="0">
    <dxf>
      <border outline="0">
        <left style="thin">
          <color indexed="64"/>
        </left>
      </border>
    </dxf>
  </rfmt>
  <rfmt sheetId="2" sqref="H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2" start="0" length="0">
    <dxf>
      <font>
        <sz val="10"/>
        <color auto="1"/>
        <name val="Arial"/>
        <family val="2"/>
        <scheme val="none"/>
      </font>
    </dxf>
  </rfmt>
  <rfmt sheetId="2" sqref="C32" start="0" length="0">
    <dxf>
      <border outline="0">
        <left style="thin">
          <color indexed="64"/>
        </left>
      </border>
    </dxf>
  </rfmt>
  <rcc rId="1869" sId="2" odxf="1" dxf="1">
    <nc r="D32">
      <f>C32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70" sId="2" odxf="1" dxf="1">
    <nc r="E32">
      <f>+C32+3</f>
    </nc>
    <odxf>
      <border outline="0">
        <left/>
      </border>
    </odxf>
    <ndxf>
      <border outline="0">
        <left style="thin">
          <color indexed="64"/>
        </left>
      </border>
    </ndxf>
  </rcc>
  <rfmt sheetId="2" sqref="F3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2" start="0" length="0">
    <dxf>
      <border outline="0">
        <left style="thin">
          <color indexed="64"/>
        </left>
      </border>
    </dxf>
  </rfmt>
  <rfmt sheetId="2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2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2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2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2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3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33" start="0" length="0">
    <dxf>
      <border outline="0">
        <bottom style="thin">
          <color indexed="64"/>
        </bottom>
      </border>
    </dxf>
  </rfmt>
  <rfmt sheetId="2" sqref="C33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33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33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871" sId="2" xfDxf="1" dxf="1">
    <nc r="A26" t="inlineStr">
      <is>
        <t>UASC ZAMZAM</t>
      </is>
    </nc>
    <ndxf>
      <border outline="0">
        <left style="thin">
          <color indexed="64"/>
        </left>
      </border>
    </ndxf>
  </rcc>
  <rcc rId="1872" sId="2">
    <nc r="B26" t="inlineStr">
      <is>
        <t>213E</t>
      </is>
    </nc>
  </rcc>
  <rcc rId="1873" sId="2" numFmtId="19">
    <nc r="C26">
      <v>42720</v>
    </nc>
  </rcc>
  <rcc rId="1874" sId="2" xfDxf="1" dxf="1">
    <nc r="A30" t="inlineStr">
      <is>
        <t>COSCO IZMIR</t>
      </is>
    </nc>
    <ndxf>
      <border outline="0">
        <left style="thin">
          <color indexed="64"/>
        </left>
      </border>
    </ndxf>
  </rcc>
  <rcc rId="1875" sId="2">
    <nc r="B30" t="inlineStr">
      <is>
        <t>215E</t>
      </is>
    </nc>
  </rcc>
  <rcc rId="1876" sId="2" numFmtId="19">
    <nc r="C30">
      <v>42727</v>
    </nc>
  </rcc>
  <rrc rId="1877" sId="2" ref="A34:XFD37" action="insertRow"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</rrc>
  <rfmt sheetId="2" sqref="A3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4" start="0" length="0">
    <dxf>
      <font>
        <sz val="10"/>
        <color auto="1"/>
        <name val="Arial"/>
        <family val="2"/>
        <scheme val="none"/>
      </font>
    </dxf>
  </rfmt>
  <rfmt sheetId="2" sqref="C3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1878" sId="2" odxf="1" dxf="1">
    <nc r="D34">
      <f>C34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79" sId="2" odxf="1" dxf="1">
    <nc r="E34">
      <f>+C34+2</f>
    </nc>
    <odxf>
      <border outline="0">
        <left/>
      </border>
    </odxf>
    <ndxf>
      <border outline="0">
        <left style="thin">
          <color indexed="64"/>
        </left>
      </border>
    </ndxf>
  </rcc>
  <rfmt sheetId="2" sqref="F3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2" sqref="G34" start="0" length="0">
    <dxf>
      <border outline="0">
        <left style="thin">
          <color indexed="64"/>
        </left>
        <top style="thin">
          <color indexed="64"/>
        </top>
      </border>
    </dxf>
  </rfmt>
  <rcc rId="1880" sId="2" odxf="1" dxf="1">
    <nc r="H34">
      <f>+G34+27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81" sId="2" odxf="1" dxf="1">
    <nc r="I34">
      <f>+G34+33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82" sId="2" odxf="1" dxf="1">
    <nc r="J34">
      <f>+G34+36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83" sId="2" odxf="1" dxf="1">
    <nc r="K34">
      <f>+G34+38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884" sId="2" odxf="1" dxf="1">
    <nc r="L34">
      <f>+G34+42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35" start="0" length="0">
    <dxf>
      <font>
        <sz val="10"/>
        <color auto="1"/>
        <name val="Arial"/>
        <family val="2"/>
        <scheme val="none"/>
      </font>
    </dxf>
  </rfmt>
  <rfmt sheetId="2" sqref="B35" start="0" length="0">
    <dxf>
      <font>
        <sz val="10"/>
        <color auto="1"/>
        <name val="Arial"/>
        <family val="2"/>
        <scheme val="none"/>
      </font>
    </dxf>
  </rfmt>
  <rfmt sheetId="2" sqref="C35" start="0" length="0">
    <dxf>
      <border outline="0">
        <left style="thin">
          <color indexed="64"/>
        </left>
      </border>
    </dxf>
  </rfmt>
  <rcc rId="1885" sId="2" odxf="1" dxf="1">
    <nc r="D35">
      <f>C35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86" sId="2" odxf="1" dxf="1">
    <nc r="E35">
      <f>C35+3</f>
    </nc>
    <odxf>
      <border outline="0">
        <left/>
      </border>
    </odxf>
    <ndxf>
      <border outline="0">
        <left style="thin">
          <color indexed="64"/>
        </left>
      </border>
    </ndxf>
  </rcc>
  <rfmt sheetId="2" sqref="F3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5" start="0" length="0">
    <dxf>
      <border outline="0">
        <left style="thin">
          <color indexed="64"/>
        </left>
      </border>
    </dxf>
  </rfmt>
  <rfmt sheetId="2" sqref="H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5" start="0" length="0">
    <dxf>
      <border outline="0">
        <left style="thin">
          <color indexed="64"/>
        </left>
        <right style="thin">
          <color indexed="64"/>
        </right>
      </border>
    </dxf>
  </rfmt>
  <rcc rId="1887" sId="2" odxf="1" dxf="1">
    <nc r="A36" t="inlineStr">
      <is>
        <t>BARENTS STRAIT</t>
      </is>
    </nc>
    <odxf>
      <font>
        <family val="2"/>
      </font>
      <border outline="0">
        <lef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ndxf>
  </rcc>
  <rfmt sheetId="2" sqref="B36" start="0" length="0">
    <dxf>
      <font>
        <sz val="10"/>
        <color auto="1"/>
        <name val="Arial"/>
        <family val="2"/>
        <scheme val="none"/>
      </font>
    </dxf>
  </rfmt>
  <rfmt sheetId="2" sqref="C36" start="0" length="0">
    <dxf>
      <border outline="0">
        <left style="thin">
          <color indexed="64"/>
        </left>
      </border>
    </dxf>
  </rfmt>
  <rcc rId="1888" sId="2" odxf="1" dxf="1">
    <nc r="D36">
      <f>C36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889" sId="2" odxf="1" dxf="1">
    <nc r="E36">
      <f>+C36+3</f>
    </nc>
    <odxf>
      <border outline="0">
        <left/>
      </border>
    </odxf>
    <ndxf>
      <border outline="0">
        <left style="thin">
          <color indexed="64"/>
        </left>
      </border>
    </ndxf>
  </rcc>
  <rfmt sheetId="2" sqref="F3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6" start="0" length="0">
    <dxf>
      <border outline="0">
        <left style="thin">
          <color indexed="64"/>
        </left>
      </border>
    </dxf>
  </rfmt>
  <rfmt sheetId="2" sqref="H36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6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6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6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6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7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37" start="0" length="0">
    <dxf>
      <border outline="0">
        <bottom style="thin">
          <color indexed="64"/>
        </bottom>
      </border>
    </dxf>
  </rfmt>
  <rfmt sheetId="2" sqref="C37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37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37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890" sId="2" xfDxf="1" dxf="1">
    <nc r="A34" t="inlineStr">
      <is>
        <t>CMA CGM LA SCALA</t>
      </is>
    </nc>
    <ndxf>
      <border outline="0">
        <left style="thin">
          <color indexed="64"/>
        </left>
      </border>
    </ndxf>
  </rcc>
  <rcc rId="1891" sId="2">
    <nc r="B34" t="inlineStr">
      <is>
        <t>217E</t>
      </is>
    </nc>
  </rcc>
  <rcc rId="1892" sId="2" numFmtId="19">
    <nc r="C34">
      <v>42734</v>
    </nc>
  </rcc>
  <rcc rId="1893" sId="2" xfDxf="1" dxf="1">
    <nc r="A27" t="inlineStr">
      <is>
        <t>MAERSK ABERDEEN</t>
      </is>
    </nc>
  </rcc>
  <rcc rId="1894" sId="2" numFmtId="4">
    <nc r="B27">
      <v>1620</v>
    </nc>
  </rcc>
  <rcc rId="1895" sId="2" numFmtId="19">
    <nc r="C27">
      <v>42722</v>
    </nc>
  </rcc>
  <rcc rId="1896" sId="2" xfDxf="1" dxf="1">
    <nc r="A31" t="inlineStr">
      <is>
        <t>TYGRA</t>
      </is>
    </nc>
  </rcc>
  <rcc rId="1897" sId="2" numFmtId="4">
    <nc r="B31">
      <v>1654</v>
    </nc>
  </rcc>
  <rcc rId="1898" sId="2" numFmtId="19">
    <nc r="C31">
      <v>42729</v>
    </nc>
  </rcc>
  <rcc rId="1899" sId="2" numFmtId="19">
    <nc r="C35">
      <v>42736</v>
    </nc>
  </rcc>
  <rcc rId="1900" sId="2">
    <nc r="A35" t="inlineStr">
      <is>
        <t>TBA</t>
      </is>
    </nc>
  </rcc>
  <rcc rId="1901" sId="2" xfDxf="1" dxf="1">
    <oc r="A20" t="inlineStr">
      <is>
        <t>CAPE FRANKLIN</t>
      </is>
    </oc>
    <nc r="A20" t="inlineStr">
      <is>
        <t>CAPE FAWLEY</t>
      </is>
    </nc>
    <ndxf>
      <border outline="0">
        <left style="thin">
          <color indexed="64"/>
        </left>
      </border>
    </ndxf>
  </rcc>
  <rcc rId="1902" sId="2" quotePrefix="1">
    <oc r="B20" t="inlineStr">
      <is>
        <t>16021N</t>
      </is>
    </oc>
    <nc r="B20" t="inlineStr">
      <is>
        <t>16002N</t>
      </is>
    </nc>
  </rcc>
  <rfmt sheetId="2" sqref="A20:B20" start="0" length="2147483647">
    <dxf>
      <font>
        <color rgb="FFFF0000"/>
        <family val="2"/>
      </font>
    </dxf>
  </rfmt>
  <rcc rId="1903" sId="2" xfDxf="1" dxf="1">
    <nc r="A28" t="inlineStr">
      <is>
        <t>CAPE FORBY</t>
      </is>
    </nc>
    <ndxf>
      <border outline="0">
        <left style="thin">
          <color indexed="64"/>
        </left>
      </border>
    </ndxf>
  </rcc>
  <rcc rId="1904" sId="2" quotePrefix="1">
    <nc r="B28" t="inlineStr">
      <is>
        <t>16016N</t>
      </is>
    </nc>
  </rcc>
  <rcc rId="1905" sId="2" numFmtId="19">
    <nc r="C28">
      <v>42723</v>
    </nc>
  </rcc>
  <rcc rId="1906" sId="2" xfDxf="1" dxf="1">
    <nc r="A32" t="inlineStr">
      <is>
        <t>CAPE FAWLEY</t>
      </is>
    </nc>
    <ndxf>
      <border outline="0">
        <left style="thin">
          <color indexed="64"/>
        </left>
      </border>
    </ndxf>
  </rcc>
  <rcc rId="1907" sId="2" quotePrefix="1">
    <nc r="B32" t="inlineStr">
      <is>
        <t>16003N</t>
      </is>
    </nc>
  </rcc>
  <rcc rId="1908" sId="2" numFmtId="19">
    <nc r="C32">
      <v>42730</v>
    </nc>
  </rcc>
  <rcc rId="1909" sId="2" quotePrefix="1">
    <nc r="B36" t="inlineStr">
      <is>
        <t>150TVN</t>
      </is>
    </nc>
  </rcc>
  <rcc rId="1910" sId="2" numFmtId="19">
    <nc r="C36">
      <v>42737</v>
    </nc>
  </rcc>
  <rcc rId="1911" sId="2" numFmtId="19">
    <nc r="G26">
      <v>42730</v>
    </nc>
  </rcc>
  <rcc rId="1912" sId="2" xfDxf="1" dxf="1">
    <nc r="F26" t="inlineStr">
      <is>
        <t>SANTA RITA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13" sId="2">
    <nc r="F27" t="inlineStr">
      <is>
        <t>652E</t>
      </is>
    </nc>
  </rcc>
  <rcc rId="1914" sId="2" xfDxf="1" dxf="1">
    <nc r="F30" t="inlineStr">
      <is>
        <t>CAP SAN SOUNIO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15" sId="2">
    <nc r="F31" t="inlineStr">
      <is>
        <t>701E</t>
      </is>
    </nc>
  </rcc>
  <rcc rId="1916" sId="2" numFmtId="19">
    <nc r="G30">
      <v>42737</v>
    </nc>
  </rcc>
  <rcc rId="1917" sId="2" odxf="1" dxf="1">
    <nc r="J30" t="inlineStr">
      <is>
        <t>OMIT</t>
      </is>
    </nc>
    <ndxf>
      <font>
        <sz val="10"/>
        <color auto="1"/>
        <name val="Arial"/>
        <family val="2"/>
        <scheme val="none"/>
      </font>
    </ndxf>
  </rcc>
  <rcc rId="1918" sId="2" xfDxf="1" dxf="1">
    <nc r="F34" t="inlineStr">
      <is>
        <t>SANTA URSULA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19" sId="2">
    <nc r="F35" t="inlineStr">
      <is>
        <t>702E</t>
      </is>
    </nc>
  </rcc>
  <rcc rId="1920" sId="2" numFmtId="19">
    <nc r="G34">
      <v>42744</v>
    </nc>
  </rcc>
  <rcc rId="1921" sId="2">
    <oc r="J38">
      <f>J14-$C$16</f>
    </oc>
    <nc r="J38">
      <f>J34-$C$36</f>
    </nc>
  </rcc>
  <rcc rId="1922" sId="2">
    <oc r="K38">
      <f>K14-$C$16</f>
    </oc>
    <nc r="K38">
      <f>K34-$C$36</f>
    </nc>
  </rcc>
  <rcc rId="1923" sId="2">
    <oc r="L38">
      <f>L14-$C$16</f>
    </oc>
    <nc r="L38">
      <f>L34-$C$36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6" sId="2">
    <oc r="A22" t="inlineStr">
      <is>
        <t>CMA CGM TANCREDI</t>
      </is>
    </oc>
    <nc r="A22" t="inlineStr">
      <is>
        <r>
          <t xml:space="preserve">CMA CGM TANCREDI </t>
        </r>
        <r>
          <rPr>
            <sz val="10"/>
            <color rgb="FFFF0000"/>
            <rFont val="Arial"/>
            <family val="2"/>
          </rPr>
          <t>(STOP)</t>
        </r>
      </is>
    </nc>
  </rcc>
  <rcc rId="2347" sId="3">
    <oc r="A19" t="inlineStr">
      <is>
        <t>CMA CGM TANCREDI</t>
      </is>
    </oc>
    <nc r="A19" t="inlineStr">
      <is>
        <r>
          <t xml:space="preserve">CMA CGM TANCREDI </t>
        </r>
        <r>
          <rPr>
            <sz val="10"/>
            <color rgb="FFFF0000"/>
            <rFont val="Arial"/>
            <family val="2"/>
          </rPr>
          <t>(STOP)</t>
        </r>
      </is>
    </nc>
  </rcc>
  <rcmt sheetId="3" cell="A19" guid="{00000000-0000-0000-0000-000000000000}" action="delete" author="Nguyen Hoan My"/>
  <rcc rId="2348" sId="6">
    <oc r="A17" t="inlineStr">
      <is>
        <t>CMA CGM TANCREDI</t>
      </is>
    </oc>
    <nc r="A17" t="inlineStr">
      <is>
        <r>
          <t xml:space="preserve">CMA CGM TANCREDI </t>
        </r>
        <r>
          <rPr>
            <sz val="10"/>
            <color rgb="FFFF0000"/>
            <rFont val="Arial"/>
            <family val="2"/>
          </rPr>
          <t>(STOP)</t>
        </r>
      </is>
    </nc>
  </rcc>
  <rcmt sheetId="6" cell="A17" guid="{00000000-0000-0000-0000-000000000000}" action="delete" author="Nguyen Hoan My"/>
  <rcmt sheetId="3" cell="A19" guid="{012308A0-0E23-40B5-BF96-B26F1603C924}" author="Nguyen Hoan My" newLength="20"/>
  <rcmt sheetId="6" cell="A17" guid="{B9D34915-7FB4-4003-B20C-27F65CEC9364}" author="Nguyen Hoan My" newLength="20"/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5" sId="9">
    <oc r="F32" t="inlineStr">
      <is>
        <t xml:space="preserve">MALIK AL ASHTAR </t>
      </is>
    </oc>
    <nc r="F32" t="inlineStr">
      <is>
        <t>MALIK AL ASHTAR</t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9" sId="17" odxf="1" dxf="1">
    <nc r="C16" t="inlineStr">
      <is>
        <t>OMIT</t>
      </is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fmt sheetId="17" sqref="C16" start="0" length="2147483647">
    <dxf>
      <font>
        <color rgb="FFFF0000"/>
        <family val="2"/>
      </font>
    </dxf>
  </rfmt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80" sId="11" xfDxf="1" dxf="1">
    <oc r="F30" t="inlineStr">
      <is>
        <t>TBA</t>
      </is>
    </oc>
    <nc r="F30" t="inlineStr">
      <is>
        <t>CAP SAN JUAN</t>
      </is>
    </nc>
    <ndxf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381" sId="11">
    <nc r="F31" t="inlineStr">
      <is>
        <t>703W</t>
      </is>
    </nc>
  </rcc>
  <rcc rId="4382" sId="11" xfDxf="1" dxf="1">
    <oc r="F33" t="inlineStr">
      <is>
        <t>TBA</t>
      </is>
    </oc>
    <nc r="F33" t="inlineStr">
      <is>
        <t>SAN VICENTE</t>
      </is>
    </nc>
    <ndxf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383" sId="11" xfDxf="1" dxf="1">
    <oc r="F36" t="inlineStr">
      <is>
        <t>TBA</t>
      </is>
    </oc>
    <nc r="F36" t="inlineStr">
      <is>
        <t>UASC TABUK</t>
      </is>
    </nc>
    <ndxf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384" sId="11">
    <nc r="F34" t="inlineStr">
      <is>
        <t>704W</t>
      </is>
    </nc>
  </rcc>
  <rcc rId="4385" sId="11">
    <nc r="F37" t="inlineStr">
      <is>
        <t>705W</t>
      </is>
    </nc>
  </rcc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86" sId="14" xfDxf="1" dxf="1">
    <oc r="F37" t="inlineStr">
      <is>
        <t>TBA</t>
      </is>
    </oc>
    <nc r="F37" t="inlineStr">
      <is>
        <t>AL ZUBARA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4" xfDxf="1" sqref="F38" start="0" length="0">
    <dxf>
      <font>
        <color indexed="8"/>
        <family val="2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cc rId="4387" sId="14">
    <nc r="F38" t="inlineStr">
      <is>
        <t>704W</t>
      </is>
    </nc>
  </rcc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88" sId="7">
    <oc r="F20" t="inlineStr">
      <is>
        <t>MSC SAO PAULLO</t>
      </is>
    </oc>
    <nc r="F20" t="inlineStr">
      <is>
        <t>MSC SAO PAULO</t>
      </is>
    </nc>
  </rcc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xfDxf="1" sqref="A35" start="0" length="0">
    <dxf>
      <font>
        <sz val="11"/>
        <color rgb="FF000000"/>
        <name val="Calibri"/>
        <family val="2"/>
        <scheme val="none"/>
      </font>
    </dxf>
  </rfmt>
  <rcc rId="4389" sId="9" odxf="1" dxf="1">
    <oc r="A35" t="inlineStr">
      <is>
        <t>xxx</t>
      </is>
    </oc>
    <nc r="A35" t="inlineStr">
      <is>
        <t>MCC HA LONG</t>
      </is>
    </nc>
    <ndxf>
      <font>
        <sz val="10"/>
        <color auto="1"/>
        <name val="Arial"/>
        <family val="2"/>
        <scheme val="none"/>
      </font>
    </ndxf>
  </rcc>
  <rcc rId="4390" sId="9">
    <nc r="B35">
      <v>1705</v>
    </nc>
  </rcc>
  <rfmt sheetId="9" sqref="A35:B35" start="0" length="2147483647">
    <dxf>
      <font>
        <color rgb="FFFF0000"/>
        <family val="2"/>
      </font>
    </dxf>
  </rfmt>
  <rcc rId="4391" sId="11" odxf="1" dxf="1">
    <oc r="A36" t="inlineStr">
      <is>
        <t>HANSA HOMBURG</t>
      </is>
    </oc>
    <nc r="A36" t="inlineStr">
      <is>
        <t>MCC HA LONG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392" sId="11" odxf="1" dxf="1">
    <oc r="B36" t="inlineStr">
      <is>
        <t>149S</t>
      </is>
    </oc>
    <nc r="B36">
      <v>1705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393" sId="12" odxf="1" dxf="1">
    <oc r="A33" t="inlineStr">
      <is>
        <t>xxx</t>
      </is>
    </oc>
    <nc r="A33" t="inlineStr">
      <is>
        <t>MCC HA LONG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394" sId="12" odxf="1" dxf="1">
    <nc r="B33">
      <v>1705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395" sId="14" odxf="1" dxf="1">
    <oc r="A40" t="inlineStr">
      <is>
        <t>xxx</t>
      </is>
    </oc>
    <nc r="A40" t="inlineStr">
      <is>
        <t>MCC HA LONG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396" sId="14" odxf="1" dxf="1">
    <nc r="B40">
      <v>1705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397" sId="16" odxf="1" dxf="1">
    <oc r="A39" t="inlineStr">
      <is>
        <t>xxx</t>
      </is>
    </oc>
    <nc r="A39" t="inlineStr">
      <is>
        <t>MCC HA LONG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398" sId="16" odxf="1" dxf="1">
    <nc r="B39">
      <v>1705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02" sId="9" ref="A11:XFD11" action="deleteRow">
    <rfmt sheetId="9" xfDxf="1" sqref="A11:XFD11" start="0" length="0"/>
    <rcc rId="0" sId="9">
      <nc r="A11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9" dxf="1">
      <nc r="B11" t="inlineStr">
        <is>
          <t>141S</t>
        </is>
      </nc>
      <ndxf>
        <alignment horizontal="left" vertical="top"/>
      </ndxf>
    </rcc>
    <rcc rId="0" sId="9" dxf="1" numFmtId="19">
      <nc r="C11">
        <v>42717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CSCL SATURN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42721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4403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142W</t>
        </is>
      </nc>
      <n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4404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405" sId="9" ref="A11:XFD11" action="deleteRow">
    <rfmt sheetId="9" xfDxf="1" sqref="A11:XFD11" start="0" length="0"/>
    <rcc rId="0" sId="9">
      <nc r="A11" t="inlineStr">
        <is>
          <t>HANSA HOMBURG</t>
        </is>
      </nc>
    </rcc>
    <rcc rId="0" sId="9" dxf="1">
      <nc r="B11" t="inlineStr">
        <is>
          <t>142S</t>
        </is>
      </nc>
      <ndxf>
        <alignment horizontal="left" vertical="top"/>
      </ndxf>
    </rcc>
    <rcc rId="0" sId="9" dxf="1" numFmtId="19">
      <nc r="C11">
        <v>42723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MAYSSAN</t>
        </is>
      </nc>
      <ndxf>
        <font>
          <sz val="10"/>
          <color rgb="FFFF0000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42728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4406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650W</t>
        </is>
      </nc>
      <n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4407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408" sId="9" ref="A32:XFD37" action="insertRow"/>
  <rcc rId="4409" sId="9" odxf="1" dxf="1">
    <nc r="A32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410" sId="9" odxf="1" dxf="1">
    <nc r="B32" t="inlineStr">
      <is>
        <t>150S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411" sId="9" odxf="1" dxf="1" numFmtId="19">
    <nc r="C32">
      <v>42779</v>
    </nc>
    <odxf>
      <alignment vertical="top"/>
    </odxf>
    <ndxf>
      <alignment vertical="center"/>
    </ndxf>
  </rcc>
  <rcc rId="4412" sId="9" odxf="1" dxf="1">
    <nc r="D32">
      <f>C32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413" sId="9" odxf="1" dxf="1">
    <nc r="E32">
      <f>C32+3</f>
    </nc>
    <odxf>
      <alignment vertical="top"/>
    </odxf>
    <ndxf>
      <alignment vertical="center"/>
    </ndxf>
  </rcc>
  <rcc rId="4414" sId="9" odxf="1" dxf="1">
    <nc r="F32" t="inlineStr">
      <is>
        <t>CSCL NEPTUNE</t>
      </is>
    </nc>
    <odxf>
      <font>
        <sz val="10"/>
        <color auto="1"/>
        <name val="Arial"/>
        <family val="2"/>
        <scheme val="none"/>
      </font>
      <alignment horizontal="general" vertical="bottom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 vertical="top"/>
      <border outline="0">
        <top style="thin">
          <color indexed="64"/>
        </top>
      </border>
    </ndxf>
  </rcc>
  <rcc rId="4415" sId="9" odxf="1" dxf="1" numFmtId="19">
    <nc r="G32">
      <v>42784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416" sId="9" odxf="1" dxf="1">
    <nc r="H32">
      <f>G32+11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9" sqref="A33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9" sqref="B33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9" sqref="C33" start="0" length="0">
    <dxf>
      <alignment vertical="center"/>
    </dxf>
  </rfmt>
  <rfmt sheetId="9" sqref="D33" start="0" length="0">
    <dxf>
      <font>
        <color indexed="8"/>
        <family val="2"/>
      </font>
      <numFmt numFmtId="165" formatCode="ddd"/>
      <alignment wrapText="0"/>
    </dxf>
  </rfmt>
  <rfmt sheetId="9" sqref="E33" start="0" length="0">
    <dxf>
      <alignment vertical="center"/>
    </dxf>
  </rfmt>
  <rcc rId="4417" sId="9" odxf="1" dxf="1">
    <nc r="F33" t="inlineStr">
      <is>
        <t>067W</t>
      </is>
    </nc>
    <odxf>
      <font>
        <sz val="10"/>
        <color auto="1"/>
        <name val="Arial"/>
        <family val="2"/>
        <scheme val="none"/>
      </font>
      <alignment horizontal="general" vertical="bottom" wrapText="0"/>
    </odxf>
    <ndxf>
      <font>
        <sz val="10"/>
        <color indexed="8"/>
        <name val="Arial"/>
        <family val="2"/>
        <scheme val="none"/>
      </font>
      <alignment horizontal="center" vertical="top" wrapText="1"/>
    </ndxf>
  </rcc>
  <rfmt sheetId="9" sqref="G33" start="0" length="0">
    <dxf>
      <font>
        <color indexed="8"/>
        <family val="2"/>
      </font>
      <alignment wrapText="0"/>
    </dxf>
  </rfmt>
  <rfmt sheetId="9" sqref="H33" start="0" length="0">
    <dxf>
      <font>
        <color indexed="8"/>
        <family val="2"/>
      </font>
      <alignment wrapText="0"/>
    </dxf>
  </rfmt>
  <rfmt sheetId="9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9" sqref="B34" start="0" length="0">
    <dxf>
      <border outline="0">
        <right style="thin">
          <color indexed="64"/>
        </right>
        <bottom style="thin">
          <color indexed="64"/>
        </bottom>
      </border>
    </dxf>
  </rfmt>
  <rfmt sheetId="9" sqref="C34" start="0" length="0">
    <dxf>
      <border outline="0">
        <bottom style="thin">
          <color indexed="64"/>
        </bottom>
      </border>
    </dxf>
  </rfmt>
  <rfmt sheetId="9" sqref="D34" start="0" length="0">
    <dxf>
      <border outline="0">
        <bottom style="thin">
          <color indexed="64"/>
        </bottom>
      </border>
    </dxf>
  </rfmt>
  <rfmt sheetId="9" sqref="E34" start="0" length="0">
    <dxf>
      <border outline="0">
        <bottom style="thin">
          <color indexed="64"/>
        </bottom>
      </border>
    </dxf>
  </rfmt>
  <rfmt sheetId="9" sqref="F34" start="0" length="0">
    <dxf>
      <border outline="0">
        <bottom style="thin">
          <color indexed="64"/>
        </bottom>
      </border>
    </dxf>
  </rfmt>
  <rfmt sheetId="9" sqref="G34" start="0" length="0">
    <dxf>
      <border outline="0">
        <bottom style="thin">
          <color indexed="64"/>
        </bottom>
      </border>
    </dxf>
  </rfmt>
  <rfmt sheetId="9" sqref="H34" start="0" length="0">
    <dxf>
      <border outline="0">
        <bottom style="thin">
          <color indexed="64"/>
        </bottom>
      </border>
    </dxf>
  </rfmt>
  <rcc rId="4418" sId="9" odxf="1" dxf="1">
    <nc r="A35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419" sId="9" odxf="1" dxf="1">
    <nc r="B35" t="inlineStr">
      <is>
        <t>151S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420" sId="9" odxf="1" dxf="1" numFmtId="19">
    <nc r="C35">
      <v>42786</v>
    </nc>
    <odxf>
      <alignment vertical="top"/>
    </odxf>
    <ndxf>
      <alignment vertical="center"/>
    </ndxf>
  </rcc>
  <rcc rId="4421" sId="9" odxf="1" dxf="1">
    <nc r="D35">
      <f>C35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422" sId="9" odxf="1" dxf="1">
    <nc r="E35">
      <f>C35+3</f>
    </nc>
    <odxf>
      <alignment vertical="top"/>
    </odxf>
    <ndxf>
      <alignment vertical="center"/>
    </ndxf>
  </rcc>
  <rcc rId="4423" sId="9" odxf="1" dxf="1">
    <nc r="F35" t="inlineStr">
      <is>
        <t>ALULA</t>
      </is>
    </nc>
    <odxf>
      <font>
        <sz val="10"/>
        <color auto="1"/>
        <name val="Arial"/>
        <family val="2"/>
        <scheme val="none"/>
      </font>
      <alignment horizontal="general" vertical="bottom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 vertical="top"/>
      <border outline="0">
        <top style="thin">
          <color indexed="64"/>
        </top>
      </border>
    </ndxf>
  </rcc>
  <rcc rId="4424" sId="9" odxf="1" dxf="1" numFmtId="19">
    <nc r="G35">
      <v>42791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425" sId="9" odxf="1" dxf="1">
    <nc r="H35">
      <f>G35+11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9" sqref="A36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9" sqref="B36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9" sqref="C36" start="0" length="0">
    <dxf>
      <alignment vertical="center"/>
    </dxf>
  </rfmt>
  <rfmt sheetId="9" sqref="D36" start="0" length="0">
    <dxf>
      <font>
        <color indexed="8"/>
        <family val="2"/>
      </font>
      <numFmt numFmtId="165" formatCode="ddd"/>
      <alignment wrapText="0"/>
    </dxf>
  </rfmt>
  <rfmt sheetId="9" sqref="E36" start="0" length="0">
    <dxf>
      <alignment vertical="center"/>
    </dxf>
  </rfmt>
  <rcc rId="4426" sId="9" odxf="1" dxf="1">
    <nc r="F36" t="inlineStr">
      <is>
        <t>706W</t>
      </is>
    </nc>
    <odxf>
      <font>
        <sz val="10"/>
        <color auto="1"/>
        <name val="Arial"/>
        <family val="2"/>
        <scheme val="none"/>
      </font>
      <alignment horizontal="general" vertical="bottom" wrapText="0"/>
    </odxf>
    <ndxf>
      <font>
        <sz val="10"/>
        <color indexed="8"/>
        <name val="Arial"/>
        <family val="2"/>
        <scheme val="none"/>
      </font>
      <alignment horizontal="center" vertical="top" wrapText="1"/>
    </ndxf>
  </rcc>
  <rfmt sheetId="9" sqref="G36" start="0" length="0">
    <dxf>
      <font>
        <color indexed="8"/>
        <family val="2"/>
      </font>
      <alignment wrapText="0"/>
    </dxf>
  </rfmt>
  <rfmt sheetId="9" sqref="H36" start="0" length="0">
    <dxf>
      <font>
        <color indexed="8"/>
        <family val="2"/>
      </font>
      <alignment wrapText="0"/>
    </dxf>
  </rfmt>
  <rfmt sheetId="9" sqref="A37" start="0" length="0">
    <dxf>
      <border outline="0">
        <left style="thin">
          <color indexed="64"/>
        </left>
        <bottom style="thin">
          <color indexed="64"/>
        </bottom>
      </border>
    </dxf>
  </rfmt>
  <rfmt sheetId="9" sqref="B37" start="0" length="0">
    <dxf>
      <border outline="0">
        <right style="thin">
          <color indexed="64"/>
        </right>
        <bottom style="thin">
          <color indexed="64"/>
        </bottom>
      </border>
    </dxf>
  </rfmt>
  <rfmt sheetId="9" sqref="C37" start="0" length="0">
    <dxf>
      <border outline="0">
        <bottom style="thin">
          <color indexed="64"/>
        </bottom>
      </border>
    </dxf>
  </rfmt>
  <rfmt sheetId="9" sqref="D37" start="0" length="0">
    <dxf>
      <border outline="0">
        <bottom style="thin">
          <color indexed="64"/>
        </bottom>
      </border>
    </dxf>
  </rfmt>
  <rfmt sheetId="9" sqref="E37" start="0" length="0">
    <dxf>
      <border outline="0">
        <bottom style="thin">
          <color indexed="64"/>
        </bottom>
      </border>
    </dxf>
  </rfmt>
  <rfmt sheetId="9" sqref="F37" start="0" length="0">
    <dxf>
      <border outline="0">
        <bottom style="thin">
          <color indexed="64"/>
        </bottom>
      </border>
    </dxf>
  </rfmt>
  <rfmt sheetId="9" sqref="G37" start="0" length="0">
    <dxf>
      <border outline="0">
        <bottom style="thin">
          <color indexed="64"/>
        </bottom>
      </border>
    </dxf>
  </rfmt>
  <rfmt sheetId="9" sqref="H37" start="0" length="0">
    <dxf>
      <border outline="0">
        <bottom style="thin">
          <color indexed="64"/>
        </bottom>
      </border>
    </dxf>
  </rfmt>
  <rcc rId="4427" sId="9">
    <oc r="B38" t="inlineStr">
      <is>
        <t>150S</t>
      </is>
    </oc>
    <nc r="B38" t="inlineStr">
      <is>
        <t>152S</t>
      </is>
    </nc>
  </rcc>
  <rcc rId="4428" sId="9">
    <oc r="B41" t="inlineStr">
      <is>
        <t>151S</t>
      </is>
    </oc>
    <nc r="B41" t="inlineStr">
      <is>
        <t>153S</t>
      </is>
    </nc>
  </rcc>
  <rcc rId="4429" sId="9" numFmtId="19">
    <oc r="C38">
      <v>42779</v>
    </oc>
    <nc r="C38">
      <v>42793</v>
    </nc>
  </rcc>
  <rcc rId="4430" sId="9" numFmtId="19">
    <oc r="C41">
      <v>42786</v>
    </oc>
    <nc r="C41">
      <v>42800</v>
    </nc>
  </rcc>
  <rcc rId="4431" sId="9">
    <oc r="F38" t="inlineStr">
      <is>
        <t>CSCL NEPTUNE</t>
      </is>
    </oc>
    <nc r="F38"/>
  </rcc>
  <rcc rId="4432" sId="9">
    <oc r="F39" t="inlineStr">
      <is>
        <t>067W</t>
      </is>
    </oc>
    <nc r="F39"/>
  </rcc>
  <rcc rId="4433" sId="9">
    <oc r="F41" t="inlineStr">
      <is>
        <t>ALULA</t>
      </is>
    </oc>
    <nc r="F41"/>
  </rcc>
  <rcc rId="4434" sId="9">
    <oc r="F42" t="inlineStr">
      <is>
        <t>706W</t>
      </is>
    </oc>
    <nc r="F42"/>
  </rcc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35" sId="11" ref="A12:XFD12" action="deleteRow">
    <rfmt sheetId="11" xfDxf="1" sqref="A12:XFD12" start="0" length="0">
      <dxf>
        <alignment vertical="center"/>
      </dxf>
    </rfmt>
    <rcc rId="0" sId="11" dxf="1">
      <nc r="A12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alignment vertical="bottom"/>
      </ndxf>
    </rcc>
    <rcc rId="0" sId="11" dxf="1">
      <nc r="B12" t="inlineStr">
        <is>
          <t>141S</t>
        </is>
      </nc>
      <ndxf>
        <alignment horizontal="left" vertical="top"/>
      </ndxf>
    </rcc>
    <rcc rId="0" sId="11" dxf="1" numFmtId="19">
      <nc r="C12">
        <v>42717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CMA CGM GANGES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42721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N12">
        <f>E12+37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4436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161W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4437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F1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4438" sId="11" ref="A12:XFD12" action="deleteRow">
    <rfmt sheetId="11" xfDxf="1" sqref="A12:XFD12" start="0" length="0">
      <dxf>
        <alignment vertical="center"/>
      </dxf>
    </rfmt>
    <rcc rId="0" sId="11" dxf="1">
      <nc r="A12" t="inlineStr">
        <is>
          <t>HANSA HOMBURG</t>
        </is>
      </nc>
      <ndxf>
        <alignment vertical="bottom"/>
      </ndxf>
    </rcc>
    <rcc rId="0" sId="11" dxf="1">
      <nc r="B12" t="inlineStr">
        <is>
          <t>142S</t>
        </is>
      </nc>
      <ndxf>
        <alignment horizontal="left" vertical="top"/>
      </ndxf>
    </rcc>
    <rcc rId="0" sId="11" dxf="1" numFmtId="19">
      <nc r="C12">
        <v>42723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CCNI ANGOL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42728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N12">
        <f>E12+37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4439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650W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4440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F1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4441" sId="11" ref="A33:XFD38" action="insertRow"/>
  <rcc rId="4442" sId="11" odxf="1" dxf="1">
    <nc r="A33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443" sId="11" odxf="1" dxf="1">
    <nc r="B33" t="inlineStr">
      <is>
        <t>150S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444" sId="11" odxf="1" dxf="1" numFmtId="19">
    <nc r="C33">
      <v>42779</v>
    </nc>
    <odxf>
      <alignment vertical="top"/>
    </odxf>
    <ndxf>
      <alignment vertical="center"/>
    </ndxf>
  </rcc>
  <rcc rId="4445" sId="11" odxf="1" dxf="1">
    <nc r="D33">
      <f>C33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446" sId="11" odxf="1" dxf="1">
    <nc r="E33">
      <f>C33+3</f>
    </nc>
    <odxf>
      <alignment vertical="top"/>
    </odxf>
    <ndxf>
      <alignment vertical="center"/>
    </ndxf>
  </rcc>
  <rcc rId="4447" sId="11" odxf="1" dxf="1">
    <nc r="F33" t="inlineStr">
      <is>
        <t>TBA</t>
      </is>
    </nc>
    <odxf>
      <alignment horizontal="general" wrapText="0"/>
      <border outline="0">
        <top/>
      </border>
    </odxf>
    <ndxf>
      <alignment horizontal="center" wrapText="1"/>
      <border outline="0">
        <top style="thin">
          <color indexed="64"/>
        </top>
      </border>
    </ndxf>
  </rcc>
  <rcc rId="4448" sId="11" odxf="1" dxf="1" numFmtId="19">
    <nc r="G33">
      <v>42784</v>
    </nc>
    <odxf>
      <font>
        <family val="2"/>
      </font>
      <alignment vertical="center" wrapText="1"/>
    </odxf>
    <ndxf>
      <font>
        <color indexed="8"/>
        <family val="2"/>
      </font>
      <alignment vertical="top" wrapText="0"/>
    </ndxf>
  </rcc>
  <rcc rId="4449" sId="11" odxf="1" dxf="1">
    <nc r="H33">
      <f>E33+23</f>
    </nc>
    <odxf>
      <border outline="0">
        <top/>
      </border>
    </odxf>
    <ndxf>
      <border outline="0">
        <top style="thin">
          <color indexed="64"/>
        </top>
      </border>
    </ndxf>
  </rcc>
  <rcc rId="4450" sId="11" odxf="1" dxf="1">
    <nc r="I33">
      <f>E33+24</f>
    </nc>
    <odxf>
      <border outline="0">
        <top/>
      </border>
    </odxf>
    <ndxf>
      <border outline="0">
        <top style="thin">
          <color indexed="64"/>
        </top>
      </border>
    </ndxf>
  </rcc>
  <rcc rId="4451" sId="11" odxf="1" dxf="1">
    <nc r="J33">
      <f>E33+26</f>
    </nc>
    <odxf>
      <border outline="0">
        <top/>
      </border>
    </odxf>
    <ndxf>
      <border outline="0">
        <top style="thin">
          <color indexed="64"/>
        </top>
      </border>
    </ndxf>
  </rcc>
  <rcc rId="4452" sId="11" odxf="1" dxf="1">
    <nc r="K33">
      <f>E33+30</f>
    </nc>
    <odxf>
      <border outline="0">
        <top/>
      </border>
    </odxf>
    <ndxf>
      <border outline="0">
        <top style="thin">
          <color indexed="64"/>
        </top>
      </border>
    </ndxf>
  </rcc>
  <rcc rId="4453" sId="11" odxf="1" dxf="1">
    <nc r="L33">
      <f>E33+31</f>
    </nc>
    <odxf>
      <border outline="0">
        <top/>
      </border>
    </odxf>
    <ndxf>
      <border outline="0">
        <top style="thin">
          <color indexed="64"/>
        </top>
      </border>
    </ndxf>
  </rcc>
  <rcc rId="4454" sId="11" odxf="1" dxf="1">
    <nc r="M33">
      <f>E33+35</f>
    </nc>
    <odxf>
      <border outline="0">
        <top/>
      </border>
    </odxf>
    <ndxf>
      <border outline="0">
        <top style="thin">
          <color indexed="64"/>
        </top>
      </border>
    </ndxf>
  </rcc>
  <rcc rId="4455" sId="11" odxf="1" dxf="1" quotePrefix="1">
    <nc r="N33" t="inlineStr">
      <is>
        <t>TBA</t>
      </is>
    </nc>
    <odxf>
      <font>
        <family val="2"/>
      </font>
      <numFmt numFmtId="0" formatCode="General"/>
      <alignment horizontal="general" wrapText="0"/>
    </odxf>
    <ndxf>
      <font>
        <color rgb="FFFF0000"/>
        <family val="2"/>
      </font>
      <numFmt numFmtId="164" formatCode="dd/mm"/>
      <alignment horizontal="center" wrapText="1"/>
    </ndxf>
  </rcc>
  <rfmt sheetId="11" sqref="A34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1" sqref="B34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34" start="0" length="0">
    <dxf>
      <alignment vertical="center"/>
    </dxf>
  </rfmt>
  <rfmt sheetId="11" sqref="D34" start="0" length="0">
    <dxf>
      <font>
        <color indexed="8"/>
        <family val="2"/>
      </font>
      <numFmt numFmtId="165" formatCode="ddd"/>
      <alignment wrapText="0"/>
    </dxf>
  </rfmt>
  <rfmt sheetId="11" sqref="E34" start="0" length="0">
    <dxf>
      <alignment vertical="center"/>
    </dxf>
  </rfmt>
  <rfmt sheetId="11" sqref="F34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1" sqref="G34" start="0" length="0">
    <dxf>
      <font>
        <color indexed="8"/>
        <family val="2"/>
      </font>
      <alignment wrapText="0"/>
    </dxf>
  </rfmt>
  <rfmt sheetId="11" sqref="A35" start="0" length="0">
    <dxf>
      <border outline="0">
        <left style="thin">
          <color indexed="64"/>
        </left>
        <bottom style="thin">
          <color indexed="64"/>
        </bottom>
      </border>
    </dxf>
  </rfmt>
  <rfmt sheetId="11" sqref="B35" start="0" length="0">
    <dxf>
      <border outline="0">
        <right style="thin">
          <color indexed="64"/>
        </right>
        <bottom style="thin">
          <color indexed="64"/>
        </bottom>
      </border>
    </dxf>
  </rfmt>
  <rfmt sheetId="11" sqref="C35" start="0" length="0">
    <dxf>
      <border outline="0">
        <bottom style="thin">
          <color indexed="64"/>
        </bottom>
      </border>
    </dxf>
  </rfmt>
  <rfmt sheetId="11" sqref="D35" start="0" length="0">
    <dxf>
      <border outline="0">
        <bottom style="thin">
          <color indexed="64"/>
        </bottom>
      </border>
    </dxf>
  </rfmt>
  <rfmt sheetId="11" sqref="E35" start="0" length="0">
    <dxf>
      <border outline="0">
        <bottom style="thin">
          <color indexed="64"/>
        </bottom>
      </border>
    </dxf>
  </rfmt>
  <rfmt sheetId="11" sqref="F35" start="0" length="0">
    <dxf>
      <border outline="0">
        <bottom style="thin">
          <color indexed="64"/>
        </bottom>
      </border>
    </dxf>
  </rfmt>
  <rfmt sheetId="11" sqref="G35" start="0" length="0">
    <dxf>
      <border outline="0">
        <bottom style="thin">
          <color indexed="64"/>
        </bottom>
      </border>
    </dxf>
  </rfmt>
  <rfmt sheetId="11" sqref="H35" start="0" length="0">
    <dxf>
      <border outline="0">
        <bottom style="thin">
          <color indexed="64"/>
        </bottom>
      </border>
    </dxf>
  </rfmt>
  <rfmt sheetId="11" sqref="I35" start="0" length="0">
    <dxf>
      <border outline="0">
        <bottom style="thin">
          <color indexed="64"/>
        </bottom>
      </border>
    </dxf>
  </rfmt>
  <rfmt sheetId="11" sqref="J35" start="0" length="0">
    <dxf>
      <border outline="0">
        <bottom style="thin">
          <color indexed="64"/>
        </bottom>
      </border>
    </dxf>
  </rfmt>
  <rfmt sheetId="11" sqref="K35" start="0" length="0">
    <dxf>
      <border outline="0">
        <bottom style="thin">
          <color indexed="64"/>
        </bottom>
      </border>
    </dxf>
  </rfmt>
  <rfmt sheetId="11" sqref="L35" start="0" length="0">
    <dxf>
      <border outline="0">
        <bottom style="thin">
          <color indexed="64"/>
        </bottom>
      </border>
    </dxf>
  </rfmt>
  <rfmt sheetId="11" sqref="M35" start="0" length="0">
    <dxf>
      <border outline="0">
        <bottom style="thin">
          <color indexed="64"/>
        </bottom>
      </border>
    </dxf>
  </rfmt>
  <rfmt sheetId="11" sqref="N35" start="0" length="0">
    <dxf>
      <border outline="0">
        <bottom style="thin">
          <color indexed="64"/>
        </bottom>
      </border>
    </dxf>
  </rfmt>
  <rcc rId="4456" sId="11" odxf="1" dxf="1">
    <nc r="A36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457" sId="11" odxf="1" dxf="1">
    <nc r="B36" t="inlineStr">
      <is>
        <t>151S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458" sId="11" odxf="1" dxf="1" numFmtId="19">
    <nc r="C36">
      <v>42786</v>
    </nc>
    <odxf>
      <alignment vertical="top"/>
    </odxf>
    <ndxf>
      <alignment vertical="center"/>
    </ndxf>
  </rcc>
  <rcc rId="4459" sId="11" odxf="1" dxf="1">
    <nc r="D36">
      <f>C36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460" sId="11" odxf="1" dxf="1">
    <nc r="E36">
      <f>C36+3</f>
    </nc>
    <odxf>
      <alignment vertical="top"/>
    </odxf>
    <ndxf>
      <alignment vertical="center"/>
    </ndxf>
  </rcc>
  <rcc rId="4461" sId="11" odxf="1" dxf="1">
    <nc r="F36" t="inlineStr">
      <is>
        <t>TBA</t>
      </is>
    </nc>
    <odxf>
      <alignment horizontal="general" wrapText="0"/>
      <border outline="0">
        <top/>
      </border>
    </odxf>
    <ndxf>
      <alignment horizontal="center" wrapText="1"/>
      <border outline="0">
        <top style="thin">
          <color indexed="64"/>
        </top>
      </border>
    </ndxf>
  </rcc>
  <rcc rId="4462" sId="11" odxf="1" dxf="1" numFmtId="19">
    <nc r="G36">
      <v>42791</v>
    </nc>
    <odxf>
      <font>
        <family val="2"/>
      </font>
      <alignment vertical="center" wrapText="1"/>
    </odxf>
    <ndxf>
      <font>
        <color indexed="8"/>
        <family val="2"/>
      </font>
      <alignment vertical="top" wrapText="0"/>
    </ndxf>
  </rcc>
  <rcc rId="4463" sId="11" odxf="1" dxf="1">
    <nc r="H36">
      <f>E36+23</f>
    </nc>
    <odxf>
      <border outline="0">
        <top/>
      </border>
    </odxf>
    <ndxf>
      <border outline="0">
        <top style="thin">
          <color indexed="64"/>
        </top>
      </border>
    </ndxf>
  </rcc>
  <rcc rId="4464" sId="11" odxf="1" dxf="1">
    <nc r="I36">
      <f>E36+24</f>
    </nc>
    <odxf>
      <border outline="0">
        <top/>
      </border>
    </odxf>
    <ndxf>
      <border outline="0">
        <top style="thin">
          <color indexed="64"/>
        </top>
      </border>
    </ndxf>
  </rcc>
  <rcc rId="4465" sId="11" odxf="1" dxf="1">
    <nc r="J36">
      <f>E36+26</f>
    </nc>
    <odxf>
      <border outline="0">
        <top/>
      </border>
    </odxf>
    <ndxf>
      <border outline="0">
        <top style="thin">
          <color indexed="64"/>
        </top>
      </border>
    </ndxf>
  </rcc>
  <rcc rId="4466" sId="11" odxf="1" dxf="1">
    <nc r="K36">
      <f>E36+30</f>
    </nc>
    <odxf>
      <border outline="0">
        <top/>
      </border>
    </odxf>
    <ndxf>
      <border outline="0">
        <top style="thin">
          <color indexed="64"/>
        </top>
      </border>
    </ndxf>
  </rcc>
  <rcc rId="4467" sId="11" odxf="1" dxf="1">
    <nc r="L36">
      <f>E36+31</f>
    </nc>
    <odxf>
      <border outline="0">
        <top/>
      </border>
    </odxf>
    <ndxf>
      <border outline="0">
        <top style="thin">
          <color indexed="64"/>
        </top>
      </border>
    </ndxf>
  </rcc>
  <rcc rId="4468" sId="11" odxf="1" dxf="1">
    <nc r="M36">
      <f>E36+35</f>
    </nc>
    <odxf>
      <border outline="0">
        <top/>
      </border>
    </odxf>
    <ndxf>
      <border outline="0">
        <top style="thin">
          <color indexed="64"/>
        </top>
      </border>
    </ndxf>
  </rcc>
  <rcc rId="4469" sId="11" odxf="1" dxf="1" quotePrefix="1">
    <nc r="N36" t="inlineStr">
      <is>
        <t>TBA</t>
      </is>
    </nc>
    <odxf>
      <font>
        <family val="2"/>
      </font>
      <numFmt numFmtId="0" formatCode="General"/>
      <alignment horizontal="general" wrapText="0"/>
    </odxf>
    <ndxf>
      <font>
        <color rgb="FFFF0000"/>
        <family val="2"/>
      </font>
      <numFmt numFmtId="164" formatCode="dd/mm"/>
      <alignment horizontal="center" wrapText="1"/>
    </ndxf>
  </rcc>
  <rfmt sheetId="11" sqref="A37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1" sqref="B37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37" start="0" length="0">
    <dxf>
      <alignment vertical="center"/>
    </dxf>
  </rfmt>
  <rfmt sheetId="11" sqref="D37" start="0" length="0">
    <dxf>
      <font>
        <color indexed="8"/>
        <family val="2"/>
      </font>
      <numFmt numFmtId="165" formatCode="ddd"/>
      <alignment wrapText="0"/>
    </dxf>
  </rfmt>
  <rfmt sheetId="11" sqref="E37" start="0" length="0">
    <dxf>
      <alignment vertical="center"/>
    </dxf>
  </rfmt>
  <rfmt sheetId="11" sqref="F37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1" sqref="G37" start="0" length="0">
    <dxf>
      <font>
        <color indexed="8"/>
        <family val="2"/>
      </font>
      <alignment wrapText="0"/>
    </dxf>
  </rfmt>
  <rfmt sheetId="11" sqref="A38" start="0" length="0">
    <dxf>
      <border outline="0">
        <left style="thin">
          <color indexed="64"/>
        </left>
        <bottom style="thin">
          <color indexed="64"/>
        </bottom>
      </border>
    </dxf>
  </rfmt>
  <rfmt sheetId="11" sqref="B38" start="0" length="0">
    <dxf>
      <border outline="0">
        <right style="thin">
          <color indexed="64"/>
        </right>
        <bottom style="thin">
          <color indexed="64"/>
        </bottom>
      </border>
    </dxf>
  </rfmt>
  <rfmt sheetId="11" sqref="C38" start="0" length="0">
    <dxf>
      <border outline="0">
        <bottom style="thin">
          <color indexed="64"/>
        </bottom>
      </border>
    </dxf>
  </rfmt>
  <rfmt sheetId="11" sqref="D38" start="0" length="0">
    <dxf>
      <border outline="0">
        <bottom style="thin">
          <color indexed="64"/>
        </bottom>
      </border>
    </dxf>
  </rfmt>
  <rfmt sheetId="11" sqref="E38" start="0" length="0">
    <dxf>
      <border outline="0">
        <bottom style="thin">
          <color indexed="64"/>
        </bottom>
      </border>
    </dxf>
  </rfmt>
  <rfmt sheetId="11" sqref="F38" start="0" length="0">
    <dxf>
      <border outline="0">
        <bottom style="thin">
          <color indexed="64"/>
        </bottom>
      </border>
    </dxf>
  </rfmt>
  <rfmt sheetId="11" sqref="G38" start="0" length="0">
    <dxf>
      <border outline="0">
        <bottom style="thin">
          <color indexed="64"/>
        </bottom>
      </border>
    </dxf>
  </rfmt>
  <rfmt sheetId="11" sqref="H38" start="0" length="0">
    <dxf>
      <border outline="0">
        <bottom style="thin">
          <color indexed="64"/>
        </bottom>
      </border>
    </dxf>
  </rfmt>
  <rfmt sheetId="11" sqref="I38" start="0" length="0">
    <dxf>
      <border outline="0">
        <bottom style="thin">
          <color indexed="64"/>
        </bottom>
      </border>
    </dxf>
  </rfmt>
  <rfmt sheetId="11" sqref="J38" start="0" length="0">
    <dxf>
      <border outline="0">
        <bottom style="thin">
          <color indexed="64"/>
        </bottom>
      </border>
    </dxf>
  </rfmt>
  <rfmt sheetId="11" sqref="K38" start="0" length="0">
    <dxf>
      <border outline="0">
        <bottom style="thin">
          <color indexed="64"/>
        </bottom>
      </border>
    </dxf>
  </rfmt>
  <rfmt sheetId="11" sqref="L38" start="0" length="0">
    <dxf>
      <border outline="0">
        <bottom style="thin">
          <color indexed="64"/>
        </bottom>
      </border>
    </dxf>
  </rfmt>
  <rfmt sheetId="11" sqref="M38" start="0" length="0">
    <dxf>
      <border outline="0">
        <bottom style="thin">
          <color indexed="64"/>
        </bottom>
      </border>
    </dxf>
  </rfmt>
  <rfmt sheetId="11" sqref="N38" start="0" length="0">
    <dxf>
      <border outline="0">
        <bottom style="thin">
          <color indexed="64"/>
        </bottom>
      </border>
    </dxf>
  </rfmt>
  <rcc rId="4470" sId="11">
    <oc r="B39" t="inlineStr">
      <is>
        <t>150S</t>
      </is>
    </oc>
    <nc r="B39" t="inlineStr">
      <is>
        <t>152S</t>
      </is>
    </nc>
  </rcc>
  <rcc rId="4471" sId="11" numFmtId="19">
    <oc r="C39">
      <v>42779</v>
    </oc>
    <nc r="C39">
      <v>42793</v>
    </nc>
  </rcc>
  <rcc rId="4472" sId="11">
    <oc r="D39">
      <f>C39</f>
    </oc>
    <nc r="D39">
      <f>C39</f>
    </nc>
  </rcc>
  <rcc rId="4473" sId="11">
    <oc r="E39">
      <f>C39+3</f>
    </oc>
    <nc r="E39">
      <f>C39+3</f>
    </nc>
  </rcc>
  <rcc rId="4474" sId="11">
    <oc r="B42" t="inlineStr">
      <is>
        <t>151S</t>
      </is>
    </oc>
    <nc r="B42" t="inlineStr">
      <is>
        <t>153S</t>
      </is>
    </nc>
  </rcc>
  <rcc rId="4475" sId="11" numFmtId="19">
    <oc r="C42">
      <v>42786</v>
    </oc>
    <nc r="C42">
      <v>42800</v>
    </nc>
  </rcc>
  <rcc rId="4476" sId="11">
    <oc r="D42">
      <f>C42</f>
    </oc>
    <nc r="D42">
      <f>C42</f>
    </nc>
  </rcc>
  <rcc rId="4477" sId="11">
    <oc r="E42">
      <f>C42+3</f>
    </oc>
    <nc r="E42">
      <f>C42+3</f>
    </nc>
  </rcc>
  <rrc rId="4478" sId="12" ref="A9:XFD9" action="deleteRow">
    <rfmt sheetId="12" xfDxf="1" sqref="A9:XFD9" start="0" length="0"/>
    <rcc rId="0" sId="12">
      <nc r="A9" t="inlineStr">
        <is>
          <t>HANSA HOMBURG</t>
        </is>
      </nc>
    </rcc>
    <rcc rId="0" sId="12" dxf="1">
      <nc r="B9" t="inlineStr">
        <is>
          <t>141S</t>
        </is>
      </nc>
      <ndxf>
        <alignment horizontal="left" vertical="top"/>
      </ndxf>
    </rcc>
    <rcc rId="0" sId="12" dxf="1" numFmtId="19">
      <nc r="C9">
        <v>42716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JOGELA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42722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4479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2" dxf="1">
      <nc r="F9" t="inlineStr">
        <is>
          <t>160W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4480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4481" sId="12" ref="A9:XFD9" action="deleteRow">
    <rfmt sheetId="12" xfDxf="1" sqref="A9:XFD9" start="0" length="0"/>
    <rcc rId="0" sId="12">
      <nc r="A9" t="inlineStr">
        <is>
          <t>HANSA HOMBURG</t>
        </is>
      </nc>
    </rcc>
    <rcc rId="0" sId="12" dxf="1">
      <nc r="B9" t="inlineStr">
        <is>
          <t>142S</t>
        </is>
      </nc>
      <ndxf>
        <alignment horizontal="left" vertical="top"/>
      </ndxf>
    </rcc>
    <rcc rId="0" sId="12" dxf="1" numFmtId="19">
      <nc r="C9">
        <v>42723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MOL PROSPERITY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42729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4482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2" dxf="1">
      <nc r="F9" t="inlineStr">
        <is>
          <t>104W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4483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4484" sId="12" ref="A30:XFD35" action="insertRow"/>
  <rcc rId="4485" sId="12" odxf="1" dxf="1">
    <nc r="A30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486" sId="12" odxf="1" dxf="1">
    <nc r="B30" t="inlineStr">
      <is>
        <t>150S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487" sId="12" odxf="1" dxf="1" numFmtId="19">
    <nc r="C30">
      <v>42779</v>
    </nc>
    <odxf>
      <alignment vertical="top"/>
    </odxf>
    <ndxf>
      <alignment vertical="center"/>
    </ndxf>
  </rcc>
  <rcc rId="4488" sId="12" odxf="1" dxf="1">
    <nc r="D30">
      <f>C30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489" sId="12" odxf="1" dxf="1">
    <nc r="E30">
      <f>C30+3</f>
    </nc>
    <odxf>
      <alignment vertical="top"/>
    </odxf>
    <ndxf>
      <alignment vertical="center"/>
    </ndxf>
  </rcc>
  <rcc rId="4490" sId="12" odxf="1" dxf="1">
    <nc r="F30" t="inlineStr">
      <is>
        <t>MOL PROSPERITY</t>
      </is>
    </nc>
    <odxf>
      <alignment horizontal="general" vertical="bottom"/>
      <border outline="0">
        <top/>
      </border>
    </odxf>
    <ndxf>
      <alignment horizontal="center" vertical="top"/>
      <border outline="0">
        <top style="thin">
          <color indexed="64"/>
        </top>
      </border>
    </ndxf>
  </rcc>
  <rcc rId="4491" sId="12" numFmtId="19">
    <nc r="G30">
      <v>42785</v>
    </nc>
  </rcc>
  <rcc rId="4492" sId="12">
    <nc r="H30">
      <f>G30+19</f>
    </nc>
  </rcc>
  <rfmt sheetId="12" sqref="A31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31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31" start="0" length="0">
    <dxf>
      <alignment vertical="center"/>
    </dxf>
  </rfmt>
  <rfmt sheetId="12" sqref="D31" start="0" length="0">
    <dxf>
      <font>
        <color indexed="8"/>
        <family val="2"/>
      </font>
      <numFmt numFmtId="165" formatCode="ddd"/>
      <alignment wrapText="0"/>
    </dxf>
  </rfmt>
  <rfmt sheetId="12" sqref="E31" start="0" length="0">
    <dxf>
      <alignment vertical="center"/>
    </dxf>
  </rfmt>
  <rcc rId="4493" sId="12" odxf="1" dxf="1">
    <nc r="F31" t="inlineStr">
      <is>
        <t>105W</t>
      </is>
    </nc>
    <odxf>
      <font>
        <sz val="10"/>
        <color auto="1"/>
        <name val="Arial"/>
        <family val="2"/>
        <scheme val="none"/>
      </font>
      <alignment horizontal="general" vertical="bottom"/>
    </odxf>
    <ndxf>
      <font>
        <sz val="10"/>
        <color indexed="8"/>
        <name val="Arial"/>
        <family val="2"/>
        <scheme val="none"/>
      </font>
      <alignment horizontal="center" vertical="top"/>
    </ndxf>
  </rcc>
  <rfmt sheetId="12" sqref="A32" start="0" length="0">
    <dxf>
      <border outline="0">
        <left style="thin">
          <color indexed="64"/>
        </left>
        <bottom style="thin">
          <color indexed="64"/>
        </bottom>
      </border>
    </dxf>
  </rfmt>
  <rfmt sheetId="12" sqref="B32" start="0" length="0">
    <dxf>
      <border outline="0">
        <right style="thin">
          <color indexed="64"/>
        </right>
        <bottom style="thin">
          <color indexed="64"/>
        </bottom>
      </border>
    </dxf>
  </rfmt>
  <rfmt sheetId="12" sqref="C32" start="0" length="0">
    <dxf>
      <border outline="0">
        <bottom style="thin">
          <color indexed="64"/>
        </bottom>
      </border>
    </dxf>
  </rfmt>
  <rfmt sheetId="12" sqref="D32" start="0" length="0">
    <dxf>
      <border outline="0">
        <bottom style="thin">
          <color indexed="64"/>
        </bottom>
      </border>
    </dxf>
  </rfmt>
  <rfmt sheetId="12" sqref="E32" start="0" length="0">
    <dxf>
      <border outline="0">
        <bottom style="thin">
          <color indexed="64"/>
        </bottom>
      </border>
    </dxf>
  </rfmt>
  <rfmt sheetId="12" sqref="F32" start="0" length="0">
    <dxf>
      <border outline="0">
        <bottom style="thin">
          <color indexed="64"/>
        </bottom>
      </border>
    </dxf>
  </rfmt>
  <rfmt sheetId="12" sqref="G32" start="0" length="0">
    <dxf>
      <border outline="0">
        <bottom style="thin">
          <color indexed="64"/>
        </bottom>
      </border>
    </dxf>
  </rfmt>
  <rfmt sheetId="12" sqref="H32" start="0" length="0">
    <dxf>
      <border outline="0">
        <bottom style="thin">
          <color indexed="64"/>
        </bottom>
      </border>
    </dxf>
  </rfmt>
  <rcc rId="4494" sId="12" odxf="1" dxf="1">
    <nc r="A33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495" sId="12" odxf="1" dxf="1">
    <nc r="B33" t="inlineStr">
      <is>
        <t>151S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496" sId="12" odxf="1" dxf="1" numFmtId="19">
    <nc r="C33">
      <v>42786</v>
    </nc>
    <odxf>
      <alignment vertical="top"/>
    </odxf>
    <ndxf>
      <alignment vertical="center"/>
    </ndxf>
  </rcc>
  <rcc rId="4497" sId="12" odxf="1" dxf="1">
    <nc r="D33">
      <f>C33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498" sId="12" odxf="1" dxf="1">
    <nc r="E33">
      <f>C33+3</f>
    </nc>
    <odxf>
      <alignment vertical="top"/>
    </odxf>
    <ndxf>
      <alignment vertical="center"/>
    </ndxf>
  </rcc>
  <rcc rId="4499" sId="12" odxf="1" dxf="1">
    <nc r="F33" t="inlineStr">
      <is>
        <t>KOTA LEGIT</t>
      </is>
    </nc>
    <odxf>
      <alignment horizontal="general" vertical="bottom"/>
      <border outline="0">
        <top/>
      </border>
    </odxf>
    <ndxf>
      <alignment horizontal="center" vertical="top"/>
      <border outline="0">
        <top style="thin">
          <color indexed="64"/>
        </top>
      </border>
    </ndxf>
  </rcc>
  <rcc rId="4500" sId="12" numFmtId="19">
    <nc r="G33">
      <v>42792</v>
    </nc>
  </rcc>
  <rcc rId="4501" sId="12">
    <nc r="H33">
      <f>G33+19</f>
    </nc>
  </rcc>
  <rfmt sheetId="12" sqref="A34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34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34" start="0" length="0">
    <dxf>
      <alignment vertical="center"/>
    </dxf>
  </rfmt>
  <rfmt sheetId="12" sqref="D34" start="0" length="0">
    <dxf>
      <font>
        <color indexed="8"/>
        <family val="2"/>
      </font>
      <numFmt numFmtId="165" formatCode="ddd"/>
      <alignment wrapText="0"/>
    </dxf>
  </rfmt>
  <rfmt sheetId="12" sqref="E34" start="0" length="0">
    <dxf>
      <alignment vertical="center"/>
    </dxf>
  </rfmt>
  <rcc rId="4502" sId="12" odxf="1" dxf="1">
    <nc r="F34" t="inlineStr">
      <is>
        <t>017W</t>
      </is>
    </nc>
    <odxf>
      <font>
        <sz val="10"/>
        <color auto="1"/>
        <name val="Arial"/>
        <family val="2"/>
        <scheme val="none"/>
      </font>
      <alignment horizontal="general" vertical="bottom"/>
    </odxf>
    <ndxf>
      <font>
        <sz val="10"/>
        <color indexed="8"/>
        <name val="Arial"/>
        <family val="2"/>
        <scheme val="none"/>
      </font>
      <alignment horizontal="center" vertical="top"/>
    </ndxf>
  </rcc>
  <rfmt sheetId="12" sqref="A35" start="0" length="0">
    <dxf>
      <border outline="0">
        <left style="thin">
          <color indexed="64"/>
        </left>
        <bottom style="thin">
          <color indexed="64"/>
        </bottom>
      </border>
    </dxf>
  </rfmt>
  <rfmt sheetId="12" sqref="B35" start="0" length="0">
    <dxf>
      <border outline="0">
        <right style="thin">
          <color indexed="64"/>
        </right>
        <bottom style="thin">
          <color indexed="64"/>
        </bottom>
      </border>
    </dxf>
  </rfmt>
  <rfmt sheetId="12" sqref="C35" start="0" length="0">
    <dxf>
      <border outline="0">
        <bottom style="thin">
          <color indexed="64"/>
        </bottom>
      </border>
    </dxf>
  </rfmt>
  <rfmt sheetId="12" sqref="D35" start="0" length="0">
    <dxf>
      <border outline="0">
        <bottom style="thin">
          <color indexed="64"/>
        </bottom>
      </border>
    </dxf>
  </rfmt>
  <rfmt sheetId="12" sqref="E35" start="0" length="0">
    <dxf>
      <border outline="0">
        <bottom style="thin">
          <color indexed="64"/>
        </bottom>
      </border>
    </dxf>
  </rfmt>
  <rfmt sheetId="12" sqref="F35" start="0" length="0">
    <dxf>
      <border outline="0">
        <bottom style="thin">
          <color indexed="64"/>
        </bottom>
      </border>
    </dxf>
  </rfmt>
  <rfmt sheetId="12" sqref="G35" start="0" length="0">
    <dxf>
      <border outline="0">
        <bottom style="thin">
          <color indexed="64"/>
        </bottom>
      </border>
    </dxf>
  </rfmt>
  <rfmt sheetId="12" sqref="H35" start="0" length="0">
    <dxf>
      <border outline="0">
        <bottom style="thin">
          <color indexed="64"/>
        </bottom>
      </border>
    </dxf>
  </rfmt>
  <rcc rId="4503" sId="12">
    <oc r="F36" t="inlineStr">
      <is>
        <t>MOL PROSPERITY</t>
      </is>
    </oc>
    <nc r="F36"/>
  </rcc>
  <rcc rId="4504" sId="12">
    <oc r="F37" t="inlineStr">
      <is>
        <t>105W</t>
      </is>
    </oc>
    <nc r="F37"/>
  </rcc>
  <rcc rId="4505" sId="12">
    <oc r="F39" t="inlineStr">
      <is>
        <t>KOTA LEGIT</t>
      </is>
    </oc>
    <nc r="F39"/>
  </rcc>
  <rcc rId="4506" sId="12">
    <oc r="F40" t="inlineStr">
      <is>
        <t>017W</t>
      </is>
    </oc>
    <nc r="F40"/>
  </rcc>
  <rrc rId="4507" sId="14" ref="A16:XFD16" action="deleteRow">
    <rfmt sheetId="14" xfDxf="1" sqref="A16:XFD16" start="0" length="0"/>
    <rcc rId="0" sId="14">
      <nc r="A16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4" dxf="1">
      <nc r="B16" t="inlineStr">
        <is>
          <t>141S</t>
        </is>
      </nc>
      <ndxf>
        <alignment horizontal="left"/>
      </ndxf>
    </rcc>
    <rcc rId="0" sId="14" dxf="1" numFmtId="19">
      <nc r="C16">
        <v>42717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BARZAN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42728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508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650W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4509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F16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510" sId="14" ref="A16:XFD16" action="deleteRow">
    <rfmt sheetId="14" xfDxf="1" sqref="A16:XFD16" start="0" length="0"/>
    <rcc rId="0" sId="14">
      <nc r="A16" t="inlineStr">
        <is>
          <t>HANSA HOMBURG</t>
        </is>
      </nc>
    </rcc>
    <rcc rId="0" sId="14" dxf="1">
      <nc r="B16" t="inlineStr">
        <is>
          <t>142S</t>
        </is>
      </nc>
      <ndxf>
        <alignment horizontal="left"/>
      </ndxf>
    </rcc>
    <rcc rId="0" sId="14" dxf="1" numFmtId="19">
      <nc r="C16">
        <v>42723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CSCL GLOBE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42733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511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019W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4512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F16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513" sId="14" ref="A37:XFD42" action="insertRow"/>
  <rcc rId="4514" sId="14" odxf="1" dxf="1">
    <nc r="A37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515" sId="14" odxf="1" dxf="1">
    <nc r="B37" t="inlineStr">
      <is>
        <t>150S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516" sId="14" odxf="1" dxf="1" numFmtId="19">
    <nc r="C37">
      <v>42779</v>
    </nc>
    <odxf>
      <alignment vertical="top"/>
    </odxf>
    <ndxf>
      <alignment vertical="center"/>
    </ndxf>
  </rcc>
  <rcc rId="4517" sId="14" odxf="1" dxf="1">
    <nc r="D37">
      <f>C37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518" sId="14" odxf="1" dxf="1">
    <nc r="E37">
      <f>C37+3</f>
    </nc>
    <odxf>
      <alignment vertical="top"/>
    </odxf>
    <ndxf>
      <alignment vertical="center"/>
    </ndxf>
  </rcc>
  <rfmt sheetId="14" sqref="F37" start="0" length="0">
    <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dxf>
  </rfmt>
  <rcc rId="4519" sId="14" odxf="1" dxf="1" numFmtId="19">
    <nc r="G37">
      <v>42789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20" sId="14" odxf="1" dxf="1">
    <nc r="H37">
      <f>G37+12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21" sId="14" odxf="1" dxf="1">
    <nc r="I37">
      <f>G37+20</f>
    </nc>
    <odxf>
      <border outline="0">
        <top/>
      </border>
    </odxf>
    <ndxf>
      <border outline="0">
        <top style="thin">
          <color indexed="64"/>
        </top>
      </border>
    </ndxf>
  </rcc>
  <rcc rId="4522" sId="14" odxf="1" dxf="1">
    <nc r="J37">
      <f>G37+23</f>
    </nc>
    <odxf>
      <border outline="0">
        <top/>
      </border>
    </odxf>
    <ndxf>
      <border outline="0">
        <top style="thin">
          <color indexed="64"/>
        </top>
      </border>
    </ndxf>
  </rcc>
  <rcc rId="4523" sId="14" odxf="1" dxf="1">
    <nc r="K37">
      <f>G37+25</f>
    </nc>
    <odxf>
      <border outline="0">
        <top/>
      </border>
    </odxf>
    <ndxf>
      <border outline="0">
        <top style="thin">
          <color indexed="64"/>
        </top>
      </border>
    </ndxf>
  </rcc>
  <rcc rId="4524" sId="14" odxf="1" dxf="1">
    <nc r="L37">
      <f>G37+28</f>
    </nc>
    <odxf>
      <border outline="0">
        <top/>
      </border>
    </odxf>
    <ndxf>
      <border outline="0">
        <top style="thin">
          <color indexed="64"/>
        </top>
      </border>
    </ndxf>
  </rcc>
  <rfmt sheetId="14" sqref="A38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4" sqref="B38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4" sqref="C38" start="0" length="0">
    <dxf>
      <alignment vertical="center"/>
    </dxf>
  </rfmt>
  <rfmt sheetId="14" sqref="D38" start="0" length="0">
    <dxf>
      <font>
        <color indexed="8"/>
        <family val="2"/>
      </font>
      <numFmt numFmtId="165" formatCode="ddd"/>
      <alignment wrapText="0"/>
    </dxf>
  </rfmt>
  <rfmt sheetId="14" sqref="E38" start="0" length="0">
    <dxf>
      <alignment vertical="center"/>
    </dxf>
  </rfmt>
  <rfmt sheetId="14" sqref="F38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4" sqref="G38" start="0" length="0">
    <dxf>
      <font>
        <color indexed="8"/>
        <family val="2"/>
      </font>
      <alignment wrapText="0"/>
    </dxf>
  </rfmt>
  <rfmt sheetId="14" sqref="H38" start="0" length="0">
    <dxf>
      <font>
        <color indexed="8"/>
        <family val="2"/>
      </font>
      <alignment wrapText="0"/>
    </dxf>
  </rfmt>
  <rfmt sheetId="14" sqref="K38" start="0" length="0">
    <dxf/>
  </rfmt>
  <rfmt sheetId="14" sqref="L38" start="0" length="0">
    <dxf/>
  </rfmt>
  <rfmt sheetId="14" sqref="A39" start="0" length="0">
    <dxf>
      <border outline="0">
        <left style="thin">
          <color indexed="64"/>
        </left>
        <bottom style="thin">
          <color indexed="64"/>
        </bottom>
      </border>
    </dxf>
  </rfmt>
  <rfmt sheetId="14" sqref="B39" start="0" length="0">
    <dxf>
      <border outline="0">
        <right style="thin">
          <color indexed="64"/>
        </right>
        <bottom style="thin">
          <color indexed="64"/>
        </bottom>
      </border>
    </dxf>
  </rfmt>
  <rfmt sheetId="14" sqref="C39" start="0" length="0">
    <dxf>
      <border outline="0">
        <bottom style="thin">
          <color indexed="64"/>
        </bottom>
      </border>
    </dxf>
  </rfmt>
  <rfmt sheetId="14" sqref="D39" start="0" length="0">
    <dxf>
      <border outline="0">
        <bottom style="thin">
          <color indexed="64"/>
        </bottom>
      </border>
    </dxf>
  </rfmt>
  <rfmt sheetId="14" sqref="E39" start="0" length="0">
    <dxf>
      <border outline="0">
        <bottom style="thin">
          <color indexed="64"/>
        </bottom>
      </border>
    </dxf>
  </rfmt>
  <rfmt sheetId="14" sqref="F39" start="0" length="0">
    <dxf>
      <border outline="0">
        <bottom style="thin">
          <color indexed="64"/>
        </bottom>
      </border>
    </dxf>
  </rfmt>
  <rfmt sheetId="14" sqref="G39" start="0" length="0">
    <dxf>
      <border outline="0">
        <bottom style="thin">
          <color indexed="64"/>
        </bottom>
      </border>
    </dxf>
  </rfmt>
  <rfmt sheetId="14" sqref="H39" start="0" length="0">
    <dxf>
      <border outline="0">
        <bottom style="thin">
          <color indexed="64"/>
        </bottom>
      </border>
    </dxf>
  </rfmt>
  <rfmt sheetId="14" sqref="I39" start="0" length="0">
    <dxf>
      <border outline="0">
        <bottom style="thin">
          <color indexed="64"/>
        </bottom>
      </border>
    </dxf>
  </rfmt>
  <rfmt sheetId="14" sqref="J39" start="0" length="0">
    <dxf>
      <border outline="0">
        <bottom style="thin">
          <color indexed="64"/>
        </bottom>
      </border>
    </dxf>
  </rfmt>
  <rfmt sheetId="14" sqref="K39" start="0" length="0">
    <dxf>
      <border outline="0">
        <bottom style="thin">
          <color indexed="64"/>
        </bottom>
      </border>
    </dxf>
  </rfmt>
  <rfmt sheetId="14" sqref="L39" start="0" length="0">
    <dxf>
      <border outline="0">
        <bottom style="thin">
          <color indexed="64"/>
        </bottom>
      </border>
    </dxf>
  </rfmt>
  <rcc rId="4525" sId="14" odxf="1" dxf="1">
    <nc r="A40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526" sId="14" odxf="1" dxf="1">
    <nc r="B40" t="inlineStr">
      <is>
        <t>151S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527" sId="14" odxf="1" dxf="1" numFmtId="19">
    <nc r="C40">
      <v>42786</v>
    </nc>
    <odxf>
      <alignment vertical="top"/>
    </odxf>
    <ndxf>
      <alignment vertical="center"/>
    </ndxf>
  </rcc>
  <rcc rId="4528" sId="14" odxf="1" dxf="1">
    <nc r="D40">
      <f>C40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529" sId="14" odxf="1" dxf="1">
    <nc r="E40">
      <f>C40+3</f>
    </nc>
    <odxf>
      <alignment vertical="top"/>
    </odxf>
    <ndxf>
      <alignment vertical="center"/>
    </ndxf>
  </rcc>
  <rfmt sheetId="14" sqref="F40" start="0" length="0">
    <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dxf>
  </rfmt>
  <rcc rId="4530" sId="14" odxf="1" dxf="1" numFmtId="19">
    <nc r="G40">
      <v>42789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31" sId="14" odxf="1" dxf="1">
    <nc r="H40">
      <f>G40+12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32" sId="14" odxf="1" dxf="1">
    <nc r="I40">
      <f>G40+20</f>
    </nc>
    <odxf>
      <border outline="0">
        <top/>
      </border>
    </odxf>
    <ndxf>
      <border outline="0">
        <top style="thin">
          <color indexed="64"/>
        </top>
      </border>
    </ndxf>
  </rcc>
  <rcc rId="4533" sId="14" odxf="1" dxf="1">
    <nc r="J40">
      <f>G40+23</f>
    </nc>
    <odxf>
      <border outline="0">
        <top/>
      </border>
    </odxf>
    <ndxf>
      <border outline="0">
        <top style="thin">
          <color indexed="64"/>
        </top>
      </border>
    </ndxf>
  </rcc>
  <rcc rId="4534" sId="14" odxf="1" dxf="1">
    <nc r="K40">
      <f>G40+25</f>
    </nc>
    <odxf>
      <border outline="0">
        <top/>
      </border>
    </odxf>
    <ndxf>
      <border outline="0">
        <top style="thin">
          <color indexed="64"/>
        </top>
      </border>
    </ndxf>
  </rcc>
  <rcc rId="4535" sId="14" odxf="1" dxf="1">
    <nc r="L40">
      <f>G40+28</f>
    </nc>
    <odxf>
      <border outline="0">
        <top/>
      </border>
    </odxf>
    <ndxf>
      <border outline="0">
        <top style="thin">
          <color indexed="64"/>
        </top>
      </border>
    </ndxf>
  </rcc>
  <rfmt sheetId="14" sqref="A41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4" sqref="B41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4" sqref="C41" start="0" length="0">
    <dxf>
      <alignment vertical="center"/>
    </dxf>
  </rfmt>
  <rfmt sheetId="14" sqref="D41" start="0" length="0">
    <dxf>
      <font>
        <color indexed="8"/>
        <family val="2"/>
      </font>
      <numFmt numFmtId="165" formatCode="ddd"/>
      <alignment wrapText="0"/>
    </dxf>
  </rfmt>
  <rfmt sheetId="14" sqref="E41" start="0" length="0">
    <dxf>
      <alignment vertical="center"/>
    </dxf>
  </rfmt>
  <rfmt sheetId="14" sqref="F41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4" sqref="G41" start="0" length="0">
    <dxf>
      <font>
        <color indexed="8"/>
        <family val="2"/>
      </font>
      <alignment wrapText="0"/>
    </dxf>
  </rfmt>
  <rfmt sheetId="14" sqref="H41" start="0" length="0">
    <dxf>
      <font>
        <color indexed="8"/>
        <family val="2"/>
      </font>
      <alignment wrapText="0"/>
    </dxf>
  </rfmt>
  <rfmt sheetId="14" sqref="K41" start="0" length="0">
    <dxf/>
  </rfmt>
  <rfmt sheetId="14" sqref="L41" start="0" length="0">
    <dxf/>
  </rfmt>
  <rfmt sheetId="14" sqref="A42" start="0" length="0">
    <dxf>
      <border outline="0">
        <left style="thin">
          <color indexed="64"/>
        </left>
        <bottom style="thin">
          <color indexed="64"/>
        </bottom>
      </border>
    </dxf>
  </rfmt>
  <rfmt sheetId="14" sqref="B42" start="0" length="0">
    <dxf>
      <border outline="0">
        <right style="thin">
          <color indexed="64"/>
        </right>
        <bottom style="thin">
          <color indexed="64"/>
        </bottom>
      </border>
    </dxf>
  </rfmt>
  <rfmt sheetId="14" sqref="C42" start="0" length="0">
    <dxf>
      <border outline="0">
        <bottom style="thin">
          <color indexed="64"/>
        </bottom>
      </border>
    </dxf>
  </rfmt>
  <rfmt sheetId="14" sqref="D42" start="0" length="0">
    <dxf>
      <border outline="0">
        <bottom style="thin">
          <color indexed="64"/>
        </bottom>
      </border>
    </dxf>
  </rfmt>
  <rfmt sheetId="14" sqref="E42" start="0" length="0">
    <dxf>
      <border outline="0">
        <bottom style="thin">
          <color indexed="64"/>
        </bottom>
      </border>
    </dxf>
  </rfmt>
  <rfmt sheetId="14" sqref="F42" start="0" length="0">
    <dxf>
      <border outline="0">
        <bottom style="thin">
          <color indexed="64"/>
        </bottom>
      </border>
    </dxf>
  </rfmt>
  <rfmt sheetId="14" sqref="G42" start="0" length="0">
    <dxf>
      <border outline="0">
        <bottom style="thin">
          <color indexed="64"/>
        </bottom>
      </border>
    </dxf>
  </rfmt>
  <rfmt sheetId="14" sqref="H42" start="0" length="0">
    <dxf>
      <border outline="0">
        <bottom style="thin">
          <color indexed="64"/>
        </bottom>
      </border>
    </dxf>
  </rfmt>
  <rfmt sheetId="14" sqref="I42" start="0" length="0">
    <dxf>
      <border outline="0">
        <bottom style="thin">
          <color indexed="64"/>
        </bottom>
      </border>
    </dxf>
  </rfmt>
  <rfmt sheetId="14" sqref="J42" start="0" length="0">
    <dxf>
      <border outline="0">
        <bottom style="thin">
          <color indexed="64"/>
        </bottom>
      </border>
    </dxf>
  </rfmt>
  <rfmt sheetId="14" sqref="K42" start="0" length="0">
    <dxf>
      <border outline="0">
        <bottom style="thin">
          <color indexed="64"/>
        </bottom>
      </border>
    </dxf>
  </rfmt>
  <rfmt sheetId="14" sqref="L42" start="0" length="0">
    <dxf>
      <border outline="0">
        <bottom style="thin">
          <color indexed="64"/>
        </bottom>
      </border>
    </dxf>
  </rfmt>
  <rrc rId="4536" sId="16" ref="A15:XFD15" action="deleteRow">
    <rfmt sheetId="16" xfDxf="1" sqref="A15:XFD15" start="0" length="0"/>
    <rcc rId="0" sId="16">
      <nc r="A15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6" dxf="1">
      <nc r="B15" t="inlineStr">
        <is>
          <t>141S</t>
        </is>
      </nc>
      <ndxf>
        <alignment horizontal="left"/>
      </ndxf>
    </rcc>
    <rcc rId="0" sId="16" dxf="1" numFmtId="19">
      <nc r="C15">
        <v>42717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COSCO HOPE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42723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537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024W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4538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F1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539" sId="16" ref="A15:XFD15" action="deleteRow">
    <rfmt sheetId="16" xfDxf="1" sqref="A15:XFD15" start="0" length="0"/>
    <rcc rId="0" sId="16">
      <nc r="A15" t="inlineStr">
        <is>
          <t>HANSA HOMBURG</t>
        </is>
      </nc>
    </rcc>
    <rcc rId="0" sId="16" dxf="1">
      <nc r="B15" t="inlineStr">
        <is>
          <t>142S</t>
        </is>
      </nc>
      <ndxf>
        <alignment horizontal="left"/>
      </ndxf>
    </rcc>
    <rcc rId="0" sId="16" dxf="1" numFmtId="19">
      <nc r="C15">
        <v>42723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UMM QARN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42732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540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651W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4541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F1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542" sId="16" ref="A36:XFD41" action="insertRow"/>
  <rcc rId="4543" sId="16" odxf="1" dxf="1">
    <nc r="A36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544" sId="16" odxf="1" dxf="1">
    <nc r="B36" t="inlineStr">
      <is>
        <t>150S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545" sId="16" odxf="1" dxf="1" numFmtId="19">
    <nc r="C36">
      <v>42779</v>
    </nc>
    <odxf>
      <alignment vertical="top"/>
    </odxf>
    <ndxf>
      <alignment vertical="center"/>
    </ndxf>
  </rcc>
  <rcc rId="4546" sId="16" odxf="1" dxf="1">
    <nc r="D36">
      <f>C36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547" sId="16" odxf="1" dxf="1">
    <nc r="E36">
      <f>C36+3</f>
    </nc>
    <odxf>
      <alignment vertical="top"/>
    </odxf>
    <ndxf>
      <alignment vertical="center"/>
    </ndxf>
  </rcc>
  <rfmt sheetId="16" sqref="F36" start="0" length="0">
    <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dxf>
  </rfmt>
  <rcc rId="4548" sId="16" odxf="1" dxf="1" numFmtId="19">
    <nc r="G36">
      <v>42786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49" sId="16" odxf="1" dxf="1">
    <nc r="H36">
      <f>+G36+12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50" sId="16" odxf="1" dxf="1">
    <nc r="I36">
      <f>G36+13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51" sId="16" odxf="1" dxf="1">
    <nc r="J36">
      <f>+G36+18</f>
    </nc>
    <odxf>
      <border outline="0">
        <top/>
      </border>
    </odxf>
    <ndxf>
      <border outline="0">
        <top style="thin">
          <color indexed="64"/>
        </top>
      </border>
    </ndxf>
  </rcc>
  <rcc rId="4552" sId="16" odxf="1" dxf="1">
    <nc r="K36">
      <f>+G36+20</f>
    </nc>
    <odxf>
      <border outline="0">
        <top/>
      </border>
    </odxf>
    <ndxf>
      <border outline="0">
        <top style="thin">
          <color indexed="64"/>
        </top>
      </border>
    </ndxf>
  </rcc>
  <rcc rId="4553" sId="16" odxf="1" dxf="1">
    <nc r="L36">
      <f>G36+22</f>
    </nc>
    <odxf>
      <border outline="0">
        <top/>
      </border>
    </odxf>
    <ndxf>
      <border outline="0">
        <top style="thin">
          <color indexed="64"/>
        </top>
      </border>
    </ndxf>
  </rcc>
  <rcc rId="4554" sId="16" odxf="1" dxf="1">
    <nc r="M36">
      <f>G36+25</f>
    </nc>
    <odxf>
      <border outline="0">
        <top/>
      </border>
    </odxf>
    <ndxf>
      <border outline="0">
        <top style="thin">
          <color indexed="64"/>
        </top>
      </border>
    </ndxf>
  </rcc>
  <rfmt sheetId="16" sqref="A37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6" sqref="B37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6" sqref="C37" start="0" length="0">
    <dxf>
      <alignment vertical="center"/>
    </dxf>
  </rfmt>
  <rfmt sheetId="16" sqref="D37" start="0" length="0">
    <dxf>
      <font>
        <color indexed="8"/>
        <family val="2"/>
      </font>
      <numFmt numFmtId="165" formatCode="ddd"/>
      <alignment wrapText="0"/>
    </dxf>
  </rfmt>
  <rfmt sheetId="16" sqref="E37" start="0" length="0">
    <dxf>
      <alignment vertical="center"/>
    </dxf>
  </rfmt>
  <rfmt sheetId="16" sqref="F37" start="0" length="0">
    <dxf>
      <alignment horizontal="center" wrapText="1"/>
    </dxf>
  </rfmt>
  <rfmt sheetId="16" sqref="A38" start="0" length="0">
    <dxf>
      <border outline="0">
        <left style="thin">
          <color indexed="64"/>
        </left>
        <bottom style="thin">
          <color indexed="64"/>
        </bottom>
      </border>
    </dxf>
  </rfmt>
  <rfmt sheetId="16" sqref="B38" start="0" length="0">
    <dxf>
      <border outline="0">
        <right style="thin">
          <color indexed="64"/>
        </right>
        <bottom style="thin">
          <color indexed="64"/>
        </bottom>
      </border>
    </dxf>
  </rfmt>
  <rfmt sheetId="16" sqref="C38" start="0" length="0">
    <dxf>
      <border outline="0">
        <bottom style="thin">
          <color indexed="64"/>
        </bottom>
      </border>
    </dxf>
  </rfmt>
  <rfmt sheetId="16" sqref="D38" start="0" length="0">
    <dxf>
      <border outline="0">
        <bottom style="thin">
          <color indexed="64"/>
        </bottom>
      </border>
    </dxf>
  </rfmt>
  <rfmt sheetId="16" sqref="E38" start="0" length="0">
    <dxf>
      <border outline="0">
        <bottom style="thin">
          <color indexed="64"/>
        </bottom>
      </border>
    </dxf>
  </rfmt>
  <rfmt sheetId="16" sqref="F38" start="0" length="0">
    <dxf>
      <border outline="0">
        <bottom style="thin">
          <color indexed="64"/>
        </bottom>
      </border>
    </dxf>
  </rfmt>
  <rfmt sheetId="16" sqref="G38" start="0" length="0">
    <dxf>
      <border outline="0">
        <bottom style="thin">
          <color indexed="64"/>
        </bottom>
      </border>
    </dxf>
  </rfmt>
  <rfmt sheetId="16" sqref="H38" start="0" length="0">
    <dxf>
      <border outline="0">
        <bottom style="thin">
          <color indexed="64"/>
        </bottom>
      </border>
    </dxf>
  </rfmt>
  <rfmt sheetId="16" sqref="I38" start="0" length="0">
    <dxf>
      <border outline="0">
        <bottom style="thin">
          <color indexed="64"/>
        </bottom>
      </border>
    </dxf>
  </rfmt>
  <rfmt sheetId="16" sqref="J38" start="0" length="0">
    <dxf>
      <border outline="0">
        <bottom style="thin">
          <color indexed="64"/>
        </bottom>
      </border>
    </dxf>
  </rfmt>
  <rfmt sheetId="16" sqref="K38" start="0" length="0">
    <dxf>
      <border outline="0">
        <bottom style="thin">
          <color indexed="64"/>
        </bottom>
      </border>
    </dxf>
  </rfmt>
  <rfmt sheetId="16" sqref="L38" start="0" length="0">
    <dxf>
      <border outline="0">
        <bottom style="thin">
          <color indexed="64"/>
        </bottom>
      </border>
    </dxf>
  </rfmt>
  <rfmt sheetId="16" sqref="M38" start="0" length="0">
    <dxf>
      <border outline="0">
        <bottom style="thin">
          <color indexed="64"/>
        </bottom>
      </border>
    </dxf>
  </rfmt>
  <rcc rId="4555" sId="16" odxf="1" dxf="1">
    <nc r="A39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4556" sId="16" odxf="1" dxf="1">
    <nc r="B39" t="inlineStr">
      <is>
        <t>151S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4557" sId="16" odxf="1" dxf="1" numFmtId="19">
    <nc r="C39">
      <v>42786</v>
    </nc>
    <odxf>
      <alignment vertical="top"/>
    </odxf>
    <ndxf>
      <alignment vertical="center"/>
    </ndxf>
  </rcc>
  <rcc rId="4558" sId="16" odxf="1" dxf="1">
    <nc r="D39">
      <f>C39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559" sId="16" odxf="1" dxf="1">
    <nc r="E39">
      <f>C39+3</f>
    </nc>
    <odxf>
      <alignment vertical="top"/>
    </odxf>
    <ndxf>
      <alignment vertical="center"/>
    </ndxf>
  </rcc>
  <rfmt sheetId="16" sqref="F39" start="0" length="0">
    <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dxf>
  </rfmt>
  <rcc rId="4560" sId="16" odxf="1" dxf="1" numFmtId="19">
    <nc r="G39">
      <v>42786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61" sId="16" odxf="1" dxf="1">
    <nc r="H39">
      <f>+G39+12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62" sId="16" odxf="1" dxf="1">
    <nc r="I39">
      <f>G39+13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563" sId="16" odxf="1" dxf="1">
    <nc r="J39">
      <f>+G39+18</f>
    </nc>
    <odxf>
      <border outline="0">
        <top/>
      </border>
    </odxf>
    <ndxf>
      <border outline="0">
        <top style="thin">
          <color indexed="64"/>
        </top>
      </border>
    </ndxf>
  </rcc>
  <rcc rId="4564" sId="16" odxf="1" dxf="1">
    <nc r="K39">
      <f>+G39+20</f>
    </nc>
    <odxf>
      <border outline="0">
        <top/>
      </border>
    </odxf>
    <ndxf>
      <border outline="0">
        <top style="thin">
          <color indexed="64"/>
        </top>
      </border>
    </ndxf>
  </rcc>
  <rcc rId="4565" sId="16" odxf="1" dxf="1">
    <nc r="L39">
      <f>G39+22</f>
    </nc>
    <odxf>
      <border outline="0">
        <top/>
      </border>
    </odxf>
    <ndxf>
      <border outline="0">
        <top style="thin">
          <color indexed="64"/>
        </top>
      </border>
    </ndxf>
  </rcc>
  <rcc rId="4566" sId="16" odxf="1" dxf="1">
    <nc r="M39">
      <f>G39+25</f>
    </nc>
    <odxf>
      <border outline="0">
        <top/>
      </border>
    </odxf>
    <ndxf>
      <border outline="0">
        <top style="thin">
          <color indexed="64"/>
        </top>
      </border>
    </ndxf>
  </rcc>
  <rfmt sheetId="16" sqref="A40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6" sqref="B40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6" sqref="C40" start="0" length="0">
    <dxf>
      <alignment vertical="center"/>
    </dxf>
  </rfmt>
  <rfmt sheetId="16" sqref="D40" start="0" length="0">
    <dxf>
      <font>
        <color indexed="8"/>
        <family val="2"/>
      </font>
      <numFmt numFmtId="165" formatCode="ddd"/>
      <alignment wrapText="0"/>
    </dxf>
  </rfmt>
  <rfmt sheetId="16" sqref="E40" start="0" length="0">
    <dxf>
      <alignment vertical="center"/>
    </dxf>
  </rfmt>
  <rfmt sheetId="16" sqref="F40" start="0" length="0">
    <dxf>
      <alignment horizontal="center" wrapText="1"/>
    </dxf>
  </rfmt>
  <rfmt sheetId="16" sqref="A41" start="0" length="0">
    <dxf>
      <border outline="0">
        <left style="thin">
          <color indexed="64"/>
        </left>
        <bottom style="thin">
          <color indexed="64"/>
        </bottom>
      </border>
    </dxf>
  </rfmt>
  <rfmt sheetId="16" sqref="B41" start="0" length="0">
    <dxf>
      <border outline="0">
        <right style="thin">
          <color indexed="64"/>
        </right>
        <bottom style="thin">
          <color indexed="64"/>
        </bottom>
      </border>
    </dxf>
  </rfmt>
  <rfmt sheetId="16" sqref="C41" start="0" length="0">
    <dxf>
      <border outline="0">
        <bottom style="thin">
          <color indexed="64"/>
        </bottom>
      </border>
    </dxf>
  </rfmt>
  <rfmt sheetId="16" sqref="D41" start="0" length="0">
    <dxf>
      <border outline="0">
        <bottom style="thin">
          <color indexed="64"/>
        </bottom>
      </border>
    </dxf>
  </rfmt>
  <rfmt sheetId="16" sqref="E41" start="0" length="0">
    <dxf>
      <border outline="0">
        <bottom style="thin">
          <color indexed="64"/>
        </bottom>
      </border>
    </dxf>
  </rfmt>
  <rfmt sheetId="16" sqref="F41" start="0" length="0">
    <dxf>
      <border outline="0">
        <bottom style="thin">
          <color indexed="64"/>
        </bottom>
      </border>
    </dxf>
  </rfmt>
  <rfmt sheetId="16" sqref="G41" start="0" length="0">
    <dxf>
      <border outline="0">
        <bottom style="thin">
          <color indexed="64"/>
        </bottom>
      </border>
    </dxf>
  </rfmt>
  <rfmt sheetId="16" sqref="H41" start="0" length="0">
    <dxf>
      <border outline="0">
        <bottom style="thin">
          <color indexed="64"/>
        </bottom>
      </border>
    </dxf>
  </rfmt>
  <rfmt sheetId="16" sqref="I41" start="0" length="0">
    <dxf>
      <border outline="0">
        <bottom style="thin">
          <color indexed="64"/>
        </bottom>
      </border>
    </dxf>
  </rfmt>
  <rfmt sheetId="16" sqref="J41" start="0" length="0">
    <dxf>
      <border outline="0">
        <bottom style="thin">
          <color indexed="64"/>
        </bottom>
      </border>
    </dxf>
  </rfmt>
  <rfmt sheetId="16" sqref="K41" start="0" length="0">
    <dxf>
      <border outline="0">
        <bottom style="thin">
          <color indexed="64"/>
        </bottom>
      </border>
    </dxf>
  </rfmt>
  <rfmt sheetId="16" sqref="L41" start="0" length="0">
    <dxf>
      <border outline="0">
        <bottom style="thin">
          <color indexed="64"/>
        </bottom>
      </border>
    </dxf>
  </rfmt>
  <rfmt sheetId="16" sqref="M41" start="0" length="0">
    <dxf>
      <border outline="0">
        <bottom style="thin">
          <color indexed="64"/>
        </bottom>
      </border>
    </dxf>
  </rfmt>
  <rcc rId="4567" sId="12">
    <oc r="B36" t="inlineStr">
      <is>
        <t>150S</t>
      </is>
    </oc>
    <nc r="B36" t="inlineStr">
      <is>
        <t>152S</t>
      </is>
    </nc>
  </rcc>
  <rcc rId="4568" sId="12" numFmtId="19">
    <oc r="C36">
      <v>42779</v>
    </oc>
    <nc r="C36">
      <v>42793</v>
    </nc>
  </rcc>
  <rcc rId="4569" sId="12">
    <oc r="D36">
      <f>C36</f>
    </oc>
    <nc r="D36">
      <f>C36</f>
    </nc>
  </rcc>
  <rcc rId="4570" sId="12">
    <oc r="E36">
      <f>C36+3</f>
    </oc>
    <nc r="E36">
      <f>C36+3</f>
    </nc>
  </rcc>
  <rcc rId="4571" sId="12">
    <oc r="B39" t="inlineStr">
      <is>
        <t>151S</t>
      </is>
    </oc>
    <nc r="B39" t="inlineStr">
      <is>
        <t>153S</t>
      </is>
    </nc>
  </rcc>
  <rcc rId="4572" sId="12" numFmtId="19">
    <oc r="C39">
      <v>42786</v>
    </oc>
    <nc r="C39">
      <v>42800</v>
    </nc>
  </rcc>
  <rcc rId="4573" sId="12">
    <oc r="D39">
      <f>C39</f>
    </oc>
    <nc r="D39">
      <f>C39</f>
    </nc>
  </rcc>
  <rcc rId="4574" sId="12">
    <oc r="E39">
      <f>C39+3</f>
    </oc>
    <nc r="E39">
      <f>C39+3</f>
    </nc>
  </rcc>
  <rcc rId="4575" sId="14">
    <oc r="B43" t="inlineStr">
      <is>
        <t>150S</t>
      </is>
    </oc>
    <nc r="B43" t="inlineStr">
      <is>
        <t>152S</t>
      </is>
    </nc>
  </rcc>
  <rcc rId="4576" sId="14" numFmtId="19">
    <oc r="C43">
      <v>42779</v>
    </oc>
    <nc r="C43">
      <v>42793</v>
    </nc>
  </rcc>
  <rcc rId="4577" sId="14">
    <oc r="D43">
      <f>C43</f>
    </oc>
    <nc r="D43">
      <f>C43</f>
    </nc>
  </rcc>
  <rcc rId="4578" sId="14">
    <oc r="E43">
      <f>C43+3</f>
    </oc>
    <nc r="E43">
      <f>C43+3</f>
    </nc>
  </rcc>
  <rcc rId="4579" sId="14">
    <oc r="B46" t="inlineStr">
      <is>
        <t>151S</t>
      </is>
    </oc>
    <nc r="B46" t="inlineStr">
      <is>
        <t>153S</t>
      </is>
    </nc>
  </rcc>
  <rcc rId="4580" sId="14" numFmtId="19">
    <oc r="C46">
      <v>42786</v>
    </oc>
    <nc r="C46">
      <v>42800</v>
    </nc>
  </rcc>
  <rcc rId="4581" sId="14">
    <oc r="D46">
      <f>C46</f>
    </oc>
    <nc r="D46">
      <f>C46</f>
    </nc>
  </rcc>
  <rcc rId="4582" sId="14">
    <oc r="E46">
      <f>C46+3</f>
    </oc>
    <nc r="E46">
      <f>C46+3</f>
    </nc>
  </rcc>
  <rcc rId="4583" sId="16">
    <oc r="B42" t="inlineStr">
      <is>
        <t>150S</t>
      </is>
    </oc>
    <nc r="B42" t="inlineStr">
      <is>
        <t>152S</t>
      </is>
    </nc>
  </rcc>
  <rcc rId="4584" sId="16" numFmtId="19">
    <oc r="C42">
      <v>42779</v>
    </oc>
    <nc r="C42">
      <v>42793</v>
    </nc>
  </rcc>
  <rcc rId="4585" sId="16">
    <oc r="D42">
      <f>C42</f>
    </oc>
    <nc r="D42">
      <f>C42</f>
    </nc>
  </rcc>
  <rcc rId="4586" sId="16">
    <oc r="E42">
      <f>C42+3</f>
    </oc>
    <nc r="E42">
      <f>C42+3</f>
    </nc>
  </rcc>
  <rcc rId="4587" sId="16">
    <oc r="B45" t="inlineStr">
      <is>
        <t>151S</t>
      </is>
    </oc>
    <nc r="B45" t="inlineStr">
      <is>
        <t>153S</t>
      </is>
    </nc>
  </rcc>
  <rcc rId="4588" sId="16" numFmtId="19">
    <oc r="C45">
      <v>42786</v>
    </oc>
    <nc r="C45">
      <v>42800</v>
    </nc>
  </rcc>
  <rcc rId="4589" sId="16">
    <oc r="D45">
      <f>C45</f>
    </oc>
    <nc r="D45">
      <f>C45</f>
    </nc>
  </rcc>
  <rcc rId="4590" sId="16">
    <oc r="E45">
      <f>C45+3</f>
    </oc>
    <nc r="E45">
      <f>C45+3</f>
    </nc>
  </rcc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1" sId="11" numFmtId="19">
    <oc r="G12">
      <v>42735</v>
    </oc>
    <nc r="G12">
      <v>42736</v>
    </nc>
  </rcc>
  <rcc rId="4592" sId="11">
    <oc r="F33" t="inlineStr">
      <is>
        <t>TBA</t>
      </is>
    </oc>
    <nc r="F33" t="inlineStr">
      <is>
        <t>BLANK SAILING</t>
      </is>
    </nc>
  </rcc>
  <rcc rId="4593" sId="11" xfDxf="1" dxf="1">
    <oc r="F36" t="inlineStr">
      <is>
        <t>TBA</t>
      </is>
    </oc>
    <nc r="F36" t="inlineStr">
      <is>
        <t>CROATIA</t>
      </is>
    </nc>
    <ndxf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594" sId="11">
    <nc r="F37" t="inlineStr">
      <is>
        <t>707W</t>
      </is>
    </nc>
  </rcc>
  <rcc rId="4595" sId="11" xfDxf="1" dxf="1">
    <oc r="F39" t="inlineStr">
      <is>
        <t>TBA</t>
      </is>
    </oc>
    <nc r="F39" t="inlineStr">
      <is>
        <t>CAP SAN VINCENT</t>
      </is>
    </nc>
    <ndxf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596" sId="11">
    <nc r="F40" t="inlineStr">
      <is>
        <t>708W</t>
      </is>
    </nc>
  </rcc>
  <rcc rId="4597" sId="11" xfDxf="1" dxf="1">
    <oc r="F42" t="inlineStr">
      <is>
        <t>TBA</t>
      </is>
    </oc>
    <nc r="F42" t="inlineStr">
      <is>
        <t>CAP SAN LAZARO</t>
      </is>
    </nc>
    <ndxf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598" sId="11">
    <nc r="F43" t="inlineStr">
      <is>
        <t>709W</t>
      </is>
    </nc>
  </rcc>
  <rcc rId="4599" sId="11" numFmtId="19">
    <oc r="G39">
      <v>42784</v>
    </oc>
    <nc r="G39">
      <v>42798</v>
    </nc>
  </rcc>
  <rcc rId="4600" sId="11" numFmtId="19">
    <oc r="G42">
      <v>42791</v>
    </oc>
    <nc r="G42">
      <v>42805</v>
    </nc>
  </rcc>
  <rfmt sheetId="11" sqref="N42" start="0" length="0">
    <dxf>
      <font>
        <sz val="10"/>
        <color auto="1"/>
        <name val="Arial"/>
        <family val="2"/>
        <scheme val="none"/>
      </font>
    </dxf>
  </rfmt>
  <rcc rId="4601" sId="11">
    <oc r="K42">
      <f>E42+30</f>
    </oc>
    <nc r="K42">
      <f>E42+29</f>
    </nc>
  </rcc>
  <rcc rId="4602" sId="11">
    <oc r="L42">
      <f>E42+31</f>
    </oc>
    <nc r="L42">
      <f>E42+32</f>
    </nc>
  </rcc>
  <rcc rId="4603" sId="11" quotePrefix="1">
    <oc r="N39" t="inlineStr">
      <is>
        <t>TBA</t>
      </is>
    </oc>
    <nc r="N39" t="inlineStr">
      <is>
        <t>OMIT</t>
      </is>
    </nc>
  </rcc>
  <rcc rId="4604" sId="11" odxf="1" dxf="1">
    <oc r="N36" t="inlineStr">
      <is>
        <t>TBA</t>
      </is>
    </oc>
    <nc r="N36">
      <f>E36+37</f>
    </nc>
    <odxf>
      <font>
        <color rgb="FFFF0000"/>
        <family val="2"/>
      </font>
    </odxf>
    <ndxf>
      <font>
        <sz val="10"/>
        <color auto="1"/>
        <name val="Arial"/>
        <family val="2"/>
        <scheme val="none"/>
      </font>
    </ndxf>
  </rcc>
  <rcc rId="4605" sId="11" quotePrefix="1">
    <oc r="N33" t="inlineStr">
      <is>
        <t>TBA</t>
      </is>
    </oc>
    <nc r="N33" t="inlineStr">
      <is>
        <t>OMIT</t>
      </is>
    </nc>
  </rcc>
  <rcc rId="4606" sId="11" odxf="1" dxf="1">
    <oc r="N30" t="inlineStr">
      <is>
        <t>TBA</t>
      </is>
    </oc>
    <nc r="N30">
      <f>E30+37</f>
    </nc>
    <odxf>
      <font>
        <color rgb="FFFF0000"/>
        <family val="2"/>
      </font>
    </odxf>
    <ndxf>
      <font>
        <sz val="10"/>
        <color auto="1"/>
        <name val="Arial"/>
        <family val="2"/>
        <scheme val="none"/>
      </font>
    </ndxf>
  </rcc>
  <rcc rId="4607" sId="11" odxf="1" dxf="1">
    <oc r="N27" t="inlineStr">
      <is>
        <t>TBA</t>
      </is>
    </oc>
    <nc r="N27">
      <f>E27+37</f>
    </nc>
    <odxf>
      <font>
        <color rgb="FFFF0000"/>
        <family val="2"/>
      </font>
    </odxf>
    <ndxf>
      <font>
        <sz val="10"/>
        <color auto="1"/>
        <name val="Arial"/>
        <family val="2"/>
        <scheme val="none"/>
      </font>
    </ndxf>
  </rcc>
  <rcc rId="4608" sId="11" odxf="1" dxf="1" quotePrefix="1">
    <oc r="N24" t="inlineStr">
      <is>
        <t>TBA</t>
      </is>
    </oc>
    <nc r="N24" t="inlineStr">
      <is>
        <t>OMIT</t>
      </is>
    </nc>
    <ndxf>
      <font>
        <sz val="10"/>
        <color rgb="FFFF0000"/>
        <name val="Arial"/>
        <family val="2"/>
        <scheme val="none"/>
      </font>
    </ndxf>
  </rcc>
  <rcc rId="4609" sId="11" odxf="1" dxf="1" quotePrefix="1">
    <oc r="N42" t="inlineStr">
      <is>
        <t>TBA</t>
      </is>
    </oc>
    <nc r="N42" t="inlineStr">
      <is>
        <t>OMIT</t>
      </is>
    </nc>
    <ndxf>
      <font>
        <sz val="10"/>
        <color rgb="FFFF0000"/>
        <name val="Arial"/>
        <family val="2"/>
        <scheme val="none"/>
      </font>
    </ndxf>
  </rcc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10" sId="9" ref="H1:H1048576" action="insertCol"/>
  <rcc rId="4611" sId="9">
    <nc r="H10" t="inlineStr">
      <is>
        <t>JEBEL ALI</t>
      </is>
    </nc>
  </rcc>
  <rfmt sheetId="9" sqref="H44" start="0" length="0">
    <dxf>
      <font>
        <b/>
        <family val="2"/>
      </font>
      <numFmt numFmtId="1" formatCode="0"/>
    </dxf>
  </rfmt>
  <rfmt sheetId="9" sqref="H46" start="0" length="0">
    <dxf>
      <numFmt numFmtId="164" formatCode="dd/mm"/>
    </dxf>
  </rfmt>
  <rfmt sheetId="9" sqref="H50" start="0" length="0">
    <dxf>
      <font>
        <sz val="12"/>
        <family val="2"/>
      </font>
    </dxf>
  </rfmt>
  <rfmt sheetId="9" sqref="H51" start="0" length="0">
    <dxf>
      <font>
        <sz val="12"/>
        <family val="2"/>
      </font>
    </dxf>
  </rfmt>
  <rfmt sheetId="9" sqref="H52" start="0" length="0">
    <dxf>
      <font>
        <sz val="12"/>
        <family val="2"/>
      </font>
    </dxf>
  </rfmt>
  <rfmt sheetId="9" sqref="H53" start="0" length="0">
    <dxf>
      <font>
        <sz val="12"/>
        <family val="2"/>
      </font>
    </dxf>
  </rfmt>
  <rfmt sheetId="9" sqref="H54" start="0" length="0">
    <dxf>
      <font>
        <sz val="12"/>
        <family val="2"/>
      </font>
    </dxf>
  </rfmt>
  <rfmt sheetId="9" sqref="H55" start="0" length="0">
    <dxf>
      <font>
        <sz val="12"/>
        <family val="2"/>
      </font>
    </dxf>
  </rfmt>
  <rfmt sheetId="9" sqref="H56" start="0" length="0">
    <dxf>
      <font>
        <sz val="12"/>
        <family val="2"/>
      </font>
    </dxf>
  </rfmt>
  <rfmt sheetId="9" sqref="H57" start="0" length="0">
    <dxf>
      <font>
        <sz val="12"/>
        <family val="2"/>
      </font>
    </dxf>
  </rfmt>
  <rfmt sheetId="9" sqref="H59" start="0" length="0">
    <dxf>
      <font>
        <sz val="12"/>
        <family val="2"/>
      </font>
    </dxf>
  </rfmt>
  <rcc rId="4612" sId="9" xfDxf="1" dxf="1">
    <oc r="I10" t="inlineStr">
      <is>
        <t>JEBEL ALI</t>
      </is>
    </oc>
    <nc r="I10" t="inlineStr">
      <is>
        <t>ABU DHABI</t>
      </is>
    </nc>
    <ndxf>
      <font>
        <b/>
        <family val="2"/>
      </font>
      <fill>
        <patternFill patternType="solid">
          <bgColor indexed="4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13" sId="9">
    <nc r="H11">
      <f>G11+11</f>
    </nc>
  </rcc>
  <rcc rId="4614" sId="9">
    <oc r="I11">
      <f>G11+11</f>
    </oc>
    <nc r="I11">
      <f>G11+13</f>
    </nc>
  </rcc>
  <rcc rId="4615" sId="9">
    <nc r="H14">
      <f>G14+11</f>
    </nc>
  </rcc>
  <rcc rId="4616" sId="9">
    <oc r="I14">
      <f>G14+11</f>
    </oc>
    <nc r="I14">
      <f>G14+13</f>
    </nc>
  </rcc>
  <rcc rId="4617" sId="9">
    <nc r="H17">
      <f>G17+11</f>
    </nc>
  </rcc>
  <rcc rId="4618" sId="9">
    <oc r="I17">
      <f>G17+11</f>
    </oc>
    <nc r="I17">
      <f>G17+13</f>
    </nc>
  </rcc>
  <rcc rId="4619" sId="9">
    <nc r="H20">
      <f>G20+11</f>
    </nc>
  </rcc>
  <rcc rId="4620" sId="9">
    <oc r="I20">
      <f>G20+11</f>
    </oc>
    <nc r="I20">
      <f>G20+13</f>
    </nc>
  </rcc>
  <rcc rId="4621" sId="9">
    <nc r="H23">
      <f>G23+11</f>
    </nc>
  </rcc>
  <rcc rId="4622" sId="9">
    <oc r="I23">
      <f>G23+11</f>
    </oc>
    <nc r="I23">
      <f>G23+13</f>
    </nc>
  </rcc>
  <rcc rId="4623" sId="9">
    <nc r="H26">
      <f>G26+11</f>
    </nc>
  </rcc>
  <rcc rId="4624" sId="9">
    <oc r="I26">
      <f>G26+11</f>
    </oc>
    <nc r="I26">
      <f>G26+13</f>
    </nc>
  </rcc>
  <rcc rId="4625" sId="9">
    <nc r="H29">
      <f>G29+11</f>
    </nc>
  </rcc>
  <rcc rId="4626" sId="9">
    <oc r="I29">
      <f>G29+11</f>
    </oc>
    <nc r="I29">
      <f>G29+13</f>
    </nc>
  </rcc>
  <rcc rId="4627" sId="9">
    <nc r="H32">
      <f>G32+11</f>
    </nc>
  </rcc>
  <rcc rId="4628" sId="9">
    <oc r="I32">
      <f>G32+11</f>
    </oc>
    <nc r="I32">
      <f>G32+13</f>
    </nc>
  </rcc>
  <rcc rId="4629" sId="9">
    <nc r="H35">
      <f>G35+11</f>
    </nc>
  </rcc>
  <rcc rId="4630" sId="9">
    <oc r="I35">
      <f>G35+11</f>
    </oc>
    <nc r="I35">
      <f>G35+13</f>
    </nc>
  </rcc>
  <rcc rId="4631" sId="9">
    <nc r="H38">
      <f>G38+11</f>
    </nc>
  </rcc>
  <rcc rId="4632" sId="9">
    <oc r="I38">
      <f>G38+11</f>
    </oc>
    <nc r="I38">
      <f>G38+13</f>
    </nc>
  </rcc>
  <rcc rId="4633" sId="9">
    <nc r="H41">
      <f>G41+11</f>
    </nc>
  </rcc>
  <rcc rId="4634" sId="9">
    <oc r="I41">
      <f>G41+11</f>
    </oc>
    <nc r="I41">
      <f>G41+13</f>
    </nc>
  </rcc>
  <rcc rId="4635" sId="9">
    <nc r="H44">
      <f>H35-$C$35</f>
    </nc>
  </rcc>
  <rcc rId="4636" sId="9">
    <oc r="I44">
      <f>I41-$C$41</f>
    </oc>
    <nc r="I44">
      <f>I35-$C$35</f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9" sId="11">
    <oc r="F45" t="inlineStr">
      <is>
        <t>TBA</t>
      </is>
    </oc>
    <nc r="F45" t="inlineStr">
      <is>
        <t>HYUNDAI SPLENDOR</t>
      </is>
    </nc>
  </rcc>
  <rcc rId="2350" sId="11">
    <nc r="F46" t="inlineStr">
      <is>
        <t>046W</t>
      </is>
    </nc>
  </rcc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7" sId="9" numFmtId="19">
    <oc r="G38">
      <v>42784</v>
    </oc>
    <nc r="G38">
      <v>42798</v>
    </nc>
  </rcc>
  <rcc rId="4638" sId="9" numFmtId="19">
    <oc r="G41">
      <v>42791</v>
    </oc>
    <nc r="G41">
      <v>42805</v>
    </nc>
  </rcc>
  <rcc rId="4639" sId="9" xfDxf="1" dxf="1">
    <nc r="F38" t="inlineStr">
      <is>
        <t>TAYMA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9" xfDxf="1" sqref="F39" start="0" length="0">
    <dxf>
      <font>
        <color indexed="8"/>
        <family val="2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cc rId="4640" sId="9">
    <nc r="F39" t="inlineStr">
      <is>
        <t>616W</t>
      </is>
    </nc>
  </rcc>
  <rcc rId="4641" sId="9" xfDxf="1" dxf="1">
    <nc r="F41" t="inlineStr">
      <is>
        <t>CMA CGM PEGASUS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642" sId="9">
    <nc r="F42" t="inlineStr">
      <is>
        <t>171W</t>
      </is>
    </nc>
  </rcc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3" sId="12" numFmtId="19">
    <oc r="G9">
      <v>42736</v>
    </oc>
    <nc r="G9">
      <v>42737</v>
    </nc>
  </rcc>
  <rcc rId="4644" sId="12">
    <nc r="F36" t="inlineStr">
      <is>
        <t>TBA</t>
      </is>
    </nc>
  </rcc>
  <rcc rId="4645" sId="12">
    <nc r="F39" t="inlineStr">
      <is>
        <t>TBA</t>
      </is>
    </nc>
  </rcc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6" sId="16" numFmtId="19">
    <oc r="G15">
      <v>42737</v>
    </oc>
    <nc r="G15">
      <v>42739</v>
    </nc>
  </rcc>
  <rcc rId="4647" sId="16" numFmtId="19">
    <oc r="G18">
      <v>42744</v>
    </oc>
    <nc r="G18">
      <v>42747</v>
    </nc>
  </rcc>
  <rcc rId="4648" sId="16" numFmtId="19">
    <oc r="G21">
      <v>42751</v>
    </oc>
    <nc r="G21">
      <v>42753</v>
    </nc>
  </rcc>
  <rcc rId="4649" sId="16" xfDxf="1" dxf="1">
    <oc r="F30" t="inlineStr">
      <is>
        <t>MALIK AL ASHTAR</t>
      </is>
    </oc>
    <nc r="F30" t="inlineStr">
      <is>
        <t>CSCL SATURN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650" sId="16">
    <oc r="F31" t="inlineStr">
      <is>
        <t>019W</t>
      </is>
    </oc>
    <nc r="F31" t="inlineStr">
      <is>
        <t>144W</t>
      </is>
    </nc>
  </rcc>
  <rcc rId="4651" sId="16">
    <nc r="F36" t="inlineStr">
      <is>
        <t>BLANK SAILING</t>
      </is>
    </nc>
  </rcc>
  <rfmt sheetId="16" sqref="F36" start="0" length="2147483647">
    <dxf>
      <font>
        <color rgb="FFFF0000"/>
        <family val="2"/>
      </font>
    </dxf>
  </rfmt>
  <rcc rId="4652" sId="16" numFmtId="19">
    <oc r="G39">
      <v>42786</v>
    </oc>
    <nc r="G39">
      <v>42793</v>
    </nc>
  </rcc>
  <rcc rId="4653" sId="16" xfDxf="1" dxf="1">
    <nc r="F39" t="inlineStr">
      <is>
        <t>COSCO HARMONY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654" sId="16">
    <nc r="F40" t="inlineStr">
      <is>
        <t>034W</t>
      </is>
    </nc>
  </rcc>
  <rcc rId="4655" sId="16" numFmtId="19">
    <oc r="G42">
      <v>42786</v>
    </oc>
    <nc r="G42">
      <v>42800</v>
    </nc>
  </rcc>
  <rcc rId="4656" sId="16" numFmtId="19">
    <oc r="G45">
      <v>42786</v>
    </oc>
    <nc r="G45">
      <v>42807</v>
    </nc>
  </rcc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57" sId="14" numFmtId="19">
    <oc r="G16">
      <v>42740</v>
    </oc>
    <nc r="G16">
      <v>42746</v>
    </nc>
  </rcc>
  <rfmt sheetId="14" sqref="G16" start="0" length="2147483647">
    <dxf>
      <font>
        <color rgb="FFFF0000"/>
        <family val="2"/>
      </font>
    </dxf>
  </rfmt>
  <rcc rId="4658" sId="14" numFmtId="19">
    <oc r="I16">
      <f>G16+20</f>
    </oc>
    <nc r="I16">
      <v>42762</v>
    </nc>
  </rcc>
  <rcc rId="4659" sId="14" numFmtId="19">
    <oc r="J16">
      <f>G16+23</f>
    </oc>
    <nc r="J16">
      <v>42765</v>
    </nc>
  </rcc>
  <rcc rId="4660" sId="14" numFmtId="19">
    <oc r="K16">
      <f>G16+25</f>
    </oc>
    <nc r="K16">
      <v>42767</v>
    </nc>
  </rcc>
  <rrc rId="4661" sId="14" ref="L1:L1048576" action="deleteCol">
    <rfmt sheetId="14" xfDxf="1" sqref="L1:L1048576" start="0" length="0"/>
    <rfmt sheetId="14" sqref="L7" start="0" length="0">
      <dxf>
        <alignment horizontal="center"/>
      </dxf>
    </rfmt>
    <rcc rId="0" sId="14" dxf="1">
      <nc r="L15" t="inlineStr">
        <is>
          <t>ZEEBRUGGE</t>
        </is>
      </nc>
      <ndxf>
        <font>
          <b/>
          <sz val="10"/>
          <color auto="1"/>
          <name val="Arial"/>
          <family val="2"/>
          <scheme val="none"/>
        </font>
        <fill>
          <patternFill patternType="solid">
            <bgColor indexed="41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1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19">
        <f>G19+28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20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2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22">
        <f>G22+28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2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24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25">
        <f>G25+28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2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2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28">
        <f>G28+28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2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30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31">
        <f>G31+28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3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3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34">
        <f>G34+28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3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3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37">
        <f>G37+28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3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3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40">
        <f>G40+28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4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4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43">
        <f>G43+28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44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4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46">
        <f>G46+28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L4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4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L49">
        <f>L28-$C$28</f>
      </nc>
      <ndxf>
        <font>
          <b/>
          <sz val="10"/>
          <color auto="1"/>
          <name val="Arial"/>
          <family val="2"/>
          <scheme val="none"/>
        </font>
        <alignment horizontal="center"/>
      </ndxf>
    </rcc>
  </rrc>
  <rcc rId="4662" sId="14" numFmtId="19">
    <oc r="G19">
      <v>42747</v>
    </oc>
    <nc r="G19">
      <v>42749</v>
    </nc>
  </rcc>
  <rfmt sheetId="14" sqref="G20" start="0" length="2147483647">
    <dxf>
      <font>
        <color rgb="FFFF0000"/>
        <family val="2"/>
      </font>
    </dxf>
  </rfmt>
  <rfmt sheetId="14" sqref="G19" start="0" length="2147483647">
    <dxf>
      <font>
        <color rgb="FFFF0000"/>
        <family val="2"/>
      </font>
    </dxf>
  </rfmt>
  <rcc rId="4663" sId="14">
    <oc r="I19">
      <f>G19+20</f>
    </oc>
    <nc r="I19">
      <f>G19+19</f>
    </nc>
  </rcc>
  <rcc rId="4664" sId="14">
    <oc r="J19">
      <f>G19+23</f>
    </oc>
    <nc r="J19">
      <f>G19+21</f>
    </nc>
  </rcc>
  <rcc rId="4665" sId="14">
    <oc r="K19">
      <f>G19+25</f>
    </oc>
    <nc r="K19">
      <f>G19+23</f>
    </nc>
  </rcc>
  <rrc rId="4666" sId="15" ref="A11:XFD11" action="deleteRow">
    <undo index="65535" exp="ref" v="1" dr="$C$11" r="K31" sId="15"/>
    <undo index="0" exp="ref" v="1" dr="K11" r="K31" sId="15"/>
    <undo index="65535" exp="ref" v="1" dr="$C$11" r="J31" sId="15"/>
    <undo index="0" exp="ref" v="1" dr="J11" r="J31" sId="15"/>
    <undo index="65535" exp="ref" v="1" dr="$C$11" r="I31" sId="15"/>
    <undo index="0" exp="ref" v="1" dr="I11" r="I31" sId="15"/>
    <undo index="65535" exp="ref" v="1" dr="$C$11" r="H31" sId="15"/>
    <undo index="0" exp="ref" v="1" dr="H11" r="H31" sId="15"/>
    <undo index="65535" exp="ref" v="1" dr="$C$11" r="G31" sId="15"/>
    <undo index="0" exp="ref" v="1" dr="G11" r="G31" sId="15"/>
    <rfmt sheetId="15" xfDxf="1" sqref="A11:XFD11" start="0" length="0"/>
    <rcc rId="0" sId="15" dxf="1">
      <nc r="A11" t="inlineStr">
        <is>
          <t>AL MASHRAB</t>
        </is>
      </nc>
      <ndxf>
        <border outline="0">
          <left style="thin">
            <color indexed="64"/>
          </left>
        </border>
      </ndxf>
    </rcc>
    <rcc rId="0" sId="15" dxf="1" quotePrefix="1">
      <nc r="B11" t="inlineStr">
        <is>
          <t>648W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42707</v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 numFmtId="19">
      <nc r="G11">
        <v>42726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 numFmtId="19">
      <nc r="H11">
        <v>42727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 numFmtId="19">
      <nc r="I11">
        <v>42729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 numFmtId="19">
      <nc r="J11">
        <v>42732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 numFmtId="19">
      <nc r="K11">
        <v>42735</v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4667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5" dxf="1">
      <nc r="C11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4668" sId="15" ref="A11:XFD11" action="deleteRow">
    <rfmt sheetId="15" xfDxf="1" sqref="A11:XFD11" start="0" length="0"/>
    <rcc rId="0" sId="15" dxf="1">
      <nc r="A11" t="inlineStr">
        <is>
          <r>
            <t xml:space="preserve">CMA CGM ANDROMEDA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15" dxf="1" quotePrefix="1">
      <nc r="B11" t="inlineStr">
        <is>
          <t>119W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42713</v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G11">
        <f>E11+20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H11">
        <f>E11+21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I11">
        <f>E11+23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1">
        <f>E11+26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K11" t="inlineStr">
        <is>
          <t>LDN GW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4669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5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5" dxf="1" numFmtId="19">
      <nc r="K11">
        <v>42742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4670" sId="15" ref="A11:XFD11" action="deleteRow">
    <rfmt sheetId="15" xfDxf="1" sqref="A11:XFD11" start="0" length="0"/>
    <rcc rId="0" sId="15" dxf="1">
      <nc r="A11" t="inlineStr">
        <is>
          <t>CSCL MARS</t>
        </is>
      </nc>
      <ndxf>
        <border outline="0">
          <left style="thin">
            <color indexed="64"/>
          </left>
        </border>
      </ndxf>
    </rcc>
    <rcc rId="0" sId="15" dxf="1" quotePrefix="1">
      <nc r="B11" t="inlineStr">
        <is>
          <t>047W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42719</v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G11">
        <f>E11+20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H11">
        <f>E11+21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I11">
        <f>E11+23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1">
        <f>E11+26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K11">
        <f>E11+35</f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4671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5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4672" sId="15" ref="A11:XFD11" action="deleteRow">
    <rfmt sheetId="15" xfDxf="1" sqref="A11:XFD11" start="0" length="0"/>
    <rcc rId="0" sId="15" dxf="1">
      <nc r="A11" t="inlineStr">
        <is>
          <r>
            <t xml:space="preserve">CMA CGM NEVADA </t>
          </r>
          <r>
            <rPr>
              <sz val="10"/>
              <color rgb="FFFF0000"/>
              <rFont val="Arial"/>
              <family val="2"/>
            </rPr>
            <t>(stop)/delay</t>
          </r>
        </is>
      </nc>
      <ndxf>
        <border outline="0">
          <left style="thin">
            <color indexed="64"/>
          </left>
        </border>
      </ndxf>
    </rcc>
    <rcc rId="0" sId="15" dxf="1" quotePrefix="1">
      <nc r="B11" t="inlineStr">
        <is>
          <t>123W</t>
        </is>
      </nc>
      <ndxf>
        <font>
          <sz val="10"/>
          <color indexed="8"/>
          <name val="Arial"/>
          <family val="2"/>
          <scheme val="none"/>
        </font>
      </ndxf>
    </rcc>
    <rcc rId="0" sId="15" dxf="1" numFmtId="19">
      <nc r="C11">
        <v>42727</v>
      </nc>
      <ndxf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E11">
        <f>C11+2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F11">
        <f>E11+12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G11">
        <f>E11+20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H11">
        <f>E11+21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5" dxf="1">
      <nc r="I11">
        <f>E11+23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1">
        <f>E11+26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K11" t="inlineStr">
        <is>
          <t>LDN GW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rc rId="4673" sId="15" ref="A11:XFD11" action="deleteRow">
    <rfmt sheetId="15" xfDxf="1" sqref="A11:XFD11" start="0" length="0"/>
    <rfmt sheetId="15" sqref="A11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5" sqref="B11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5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F11" start="0" length="0">
      <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5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5" dxf="1" numFmtId="19">
      <nc r="K11">
        <v>42756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5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  <rfmt sheetId="15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</dxf>
    </rfmt>
  </rrc>
  <rcc rId="4674" sId="15">
    <oc r="G23">
      <f>#REF!-#REF!</f>
    </oc>
    <nc r="G23">
      <f>G19-$C$19</f>
    </nc>
  </rcc>
  <rcc rId="4675" sId="15">
    <oc r="H23">
      <f>#REF!-#REF!</f>
    </oc>
    <nc r="H23">
      <f>H19-$C$19</f>
    </nc>
  </rcc>
  <rcc rId="4676" sId="15">
    <oc r="I23">
      <f>#REF!-#REF!</f>
    </oc>
    <nc r="I23">
      <f>I19-$C$19</f>
    </nc>
  </rcc>
  <rcc rId="4677" sId="15">
    <oc r="J23">
      <f>#REF!-#REF!</f>
    </oc>
    <nc r="J23">
      <f>J19-$C$19</f>
    </nc>
  </rcc>
  <rcc rId="4678" sId="15">
    <oc r="K23">
      <f>#REF!-#REF!</f>
    </oc>
    <nc r="K23">
      <f>K19-$C$19</f>
    </nc>
  </rcc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79" sId="15">
    <oc r="K23">
      <f>K19-$C$19</f>
    </oc>
    <nc r="K23">
      <f>K15-$C$15</f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0" sId="15" xfDxf="1" dxf="1">
    <oc r="A21" t="inlineStr">
      <is>
        <t>TBA</t>
      </is>
    </oc>
    <nc r="A21" t="inlineStr">
      <is>
        <t>CMA CGM LAPEROUSE</t>
      </is>
    </nc>
    <ndxf>
      <border outline="0">
        <left style="thin">
          <color indexed="64"/>
        </left>
      </border>
    </ndxf>
  </rcc>
  <rcc rId="4681" sId="15" quotePrefix="1">
    <nc r="B21" t="inlineStr">
      <is>
        <t>135W</t>
      </is>
    </nc>
  </rcc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82" sId="17" ref="A9:XFD9" action="deleteRow">
    <rfmt sheetId="17" xfDxf="1" sqref="A9:XFD9" start="0" length="0"/>
    <rcc rId="0" sId="17" dxf="1">
      <nc r="A9" t="inlineStr">
        <is>
          <r>
            <t xml:space="preserve">COSCO PRINCE RUPERT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indexed="8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198W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42719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4683" sId="17" ref="A9:XFD9" action="deleteRow">
    <rfmt sheetId="17" xfDxf="1" sqref="A9:XFD9" start="0" length="0"/>
    <rfmt sheetId="17" sqref="A9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684" sId="17" ref="A9:XFD9" action="deleteRow">
    <rfmt sheetId="17" xfDxf="1" sqref="A9:XFD9" start="0" length="0"/>
    <rcc rId="0" sId="17" dxf="1">
      <nc r="A9" t="inlineStr">
        <is>
          <r>
            <t xml:space="preserve">CMA CGM BIANCA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indexed="8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200W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42726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4685" sId="17" ref="A9:XFD9" action="deleteRow">
    <rfmt sheetId="17" xfDxf="1" sqref="A9:XFD9" start="0" length="0"/>
    <rfmt sheetId="17" sqref="A9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686" sId="17" ref="A25:XFD28" action="insertRow"/>
  <rcc rId="4687" sId="17" odxf="1" dxf="1">
    <nc r="A25" t="inlineStr">
      <is>
        <t>CMA CGM LA SCALA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4688" sId="17" odxf="1" dxf="1" quotePrefix="1">
    <nc r="B25" t="inlineStr">
      <is>
        <t>218W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4689" sId="17" odxf="1" dxf="1" numFmtId="19">
    <nc r="C25">
      <v>42788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690" sId="17" odxf="1" dxf="1">
    <nc r="D25">
      <f>C25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691" sId="17" odxf="1" dxf="1">
    <nc r="E25">
      <f>C25+2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692" sId="17" odxf="1" dxf="1">
    <nc r="F25">
      <f>E25+11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693" sId="17" odxf="1" dxf="1">
    <nc r="G25">
      <f>D25+24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694" sId="17" odxf="1" dxf="1">
    <nc r="H25">
      <f>E25+24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695" sId="17" odxf="1" dxf="1">
    <nc r="I25">
      <f>E25+27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696" sId="17" odxf="1" dxf="1">
    <nc r="J25">
      <f>D25+31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697" sId="17" odxf="1" dxf="1">
    <nc r="K25">
      <f>E25+31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6" start="0" length="0">
    <dxf>
      <border outline="0">
        <bottom style="thin">
          <color indexed="64"/>
        </bottom>
      </border>
    </dxf>
  </rfmt>
  <rfmt sheetId="17" sqref="B26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6" start="0" length="0">
    <dxf>
      <border outline="0">
        <bottom style="thin">
          <color indexed="64"/>
        </bottom>
      </border>
    </dxf>
  </rfmt>
  <rfmt sheetId="17" sqref="D26" start="0" length="0">
    <dxf>
      <border outline="0">
        <bottom style="thin">
          <color indexed="64"/>
        </bottom>
      </border>
    </dxf>
  </rfmt>
  <rfmt sheetId="17" sqref="E26" start="0" length="0">
    <dxf>
      <border outline="0">
        <bottom style="thin">
          <color indexed="64"/>
        </bottom>
      </border>
    </dxf>
  </rfmt>
  <rfmt sheetId="17" sqref="F26" start="0" length="0">
    <dxf>
      <border outline="0">
        <bottom style="thin">
          <color indexed="64"/>
        </bottom>
      </border>
    </dxf>
  </rfmt>
  <rfmt sheetId="17" sqref="G26" start="0" length="0">
    <dxf>
      <border outline="0">
        <bottom style="thin">
          <color indexed="64"/>
        </bottom>
      </border>
    </dxf>
  </rfmt>
  <rfmt sheetId="17" sqref="H26" start="0" length="0">
    <dxf>
      <border outline="0">
        <bottom style="thin">
          <color indexed="64"/>
        </bottom>
      </border>
    </dxf>
  </rfmt>
  <rfmt sheetId="17" sqref="I26" start="0" length="0">
    <dxf>
      <border outline="0">
        <bottom style="thin">
          <color indexed="64"/>
        </bottom>
      </border>
    </dxf>
  </rfmt>
  <rfmt sheetId="17" sqref="J26" start="0" length="0">
    <dxf>
      <border outline="0">
        <bottom style="thin">
          <color indexed="64"/>
        </bottom>
      </border>
    </dxf>
  </rfmt>
  <rfmt sheetId="17" sqref="K26" start="0" length="0">
    <dxf>
      <border outline="0">
        <bottom style="thin">
          <color indexed="64"/>
        </bottom>
      </border>
    </dxf>
  </rfmt>
  <rcc rId="4698" sId="17" odxf="1" dxf="1">
    <nc r="A27" t="inlineStr">
      <is>
        <t>CMA CGM FIGARO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4699" sId="17" odxf="1" dxf="1" quotePrefix="1">
    <nc r="B27" t="inlineStr">
      <is>
        <t>220W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4700" sId="17" odxf="1" dxf="1" numFmtId="19">
    <nc r="C27">
      <v>42795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01" sId="17" odxf="1" dxf="1">
    <nc r="D27">
      <f>C27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702" sId="17" odxf="1" dxf="1">
    <nc r="E27">
      <f>C27+2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03" sId="17" odxf="1" dxf="1">
    <nc r="F27">
      <f>E27+11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04" sId="17" odxf="1" dxf="1">
    <nc r="G27">
      <f>D27+24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05" sId="17" odxf="1" dxf="1">
    <nc r="H27">
      <f>E27+24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06" sId="17" odxf="1" dxf="1">
    <nc r="I27">
      <f>E27+27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07" sId="17" odxf="1" dxf="1">
    <nc r="J27">
      <f>D27+31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08" sId="17" odxf="1" dxf="1">
    <nc r="K27">
      <f>E27+31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8" start="0" length="0">
    <dxf>
      <border outline="0">
        <bottom style="thin">
          <color indexed="64"/>
        </bottom>
      </border>
    </dxf>
  </rfmt>
  <rfmt sheetId="17" sqref="B28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8" start="0" length="0">
    <dxf>
      <border outline="0">
        <bottom style="thin">
          <color indexed="64"/>
        </bottom>
      </border>
    </dxf>
  </rfmt>
  <rfmt sheetId="17" sqref="D28" start="0" length="0">
    <dxf>
      <border outline="0">
        <bottom style="thin">
          <color indexed="64"/>
        </bottom>
      </border>
    </dxf>
  </rfmt>
  <rfmt sheetId="17" sqref="E28" start="0" length="0">
    <dxf>
      <border outline="0">
        <bottom style="thin">
          <color indexed="64"/>
        </bottom>
      </border>
    </dxf>
  </rfmt>
  <rfmt sheetId="17" sqref="F28" start="0" length="0">
    <dxf>
      <border outline="0">
        <bottom style="thin">
          <color indexed="64"/>
        </bottom>
      </border>
    </dxf>
  </rfmt>
  <rfmt sheetId="17" sqref="G28" start="0" length="0">
    <dxf>
      <border outline="0">
        <bottom style="thin">
          <color indexed="64"/>
        </bottom>
      </border>
    </dxf>
  </rfmt>
  <rfmt sheetId="17" sqref="H28" start="0" length="0">
    <dxf>
      <border outline="0">
        <bottom style="thin">
          <color indexed="64"/>
        </bottom>
      </border>
    </dxf>
  </rfmt>
  <rfmt sheetId="17" sqref="I28" start="0" length="0">
    <dxf>
      <border outline="0">
        <bottom style="thin">
          <color indexed="64"/>
        </bottom>
      </border>
    </dxf>
  </rfmt>
  <rfmt sheetId="17" sqref="J28" start="0" length="0">
    <dxf>
      <border outline="0">
        <bottom style="thin">
          <color indexed="64"/>
        </bottom>
      </border>
    </dxf>
  </rfmt>
  <rfmt sheetId="17" sqref="K28" start="0" length="0">
    <dxf>
      <border outline="0">
        <bottom style="thin">
          <color indexed="64"/>
        </bottom>
      </border>
    </dxf>
  </rfmt>
  <rcc rId="4709" sId="17" numFmtId="19">
    <oc r="C29">
      <v>42788</v>
    </oc>
    <nc r="C29">
      <v>42802</v>
    </nc>
  </rcc>
  <rcc rId="4710" sId="17" numFmtId="19">
    <oc r="C31">
      <v>42795</v>
    </oc>
    <nc r="C31">
      <v>42809</v>
    </nc>
  </rcc>
  <rcc rId="4711" sId="17">
    <oc r="A29" t="inlineStr">
      <is>
        <t>CMA CGM LA SCALA</t>
      </is>
    </oc>
    <nc r="A29"/>
  </rcc>
  <rcc rId="4712" sId="17">
    <oc r="B29" t="inlineStr">
      <is>
        <t>218W</t>
      </is>
    </oc>
    <nc r="B29"/>
  </rcc>
  <rcc rId="4713" sId="17">
    <oc r="A31" t="inlineStr">
      <is>
        <t>CMA CGM FIGARO</t>
      </is>
    </oc>
    <nc r="A31"/>
  </rcc>
  <rcc rId="4714" sId="17">
    <oc r="B31" t="inlineStr">
      <is>
        <t>220W</t>
      </is>
    </oc>
    <nc r="B31"/>
  </rcc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5" sId="17" xfDxf="1" dxf="1">
    <nc r="A29" t="inlineStr">
      <is>
        <t>CSCL AMERICA</t>
      </is>
    </nc>
    <ndxf>
      <font>
        <color indexed="8"/>
        <family val="2"/>
      </font>
      <border outline="0">
        <left style="thin">
          <color indexed="64"/>
        </left>
      </border>
    </ndxf>
  </rcc>
  <rcc rId="4716" sId="17" quotePrefix="1">
    <nc r="B29" t="inlineStr">
      <is>
        <t>222W</t>
      </is>
    </nc>
  </rcc>
  <rfmt sheetId="17" xfDxf="1" sqref="A31" start="0" length="0">
    <dxf>
      <font>
        <color indexed="8"/>
        <family val="2"/>
      </font>
      <border outline="0">
        <left style="thin">
          <color indexed="64"/>
        </left>
      </border>
    </dxf>
  </rfmt>
  <rrc rId="4717" sId="17" ref="A31:XFD32" action="insertRow"/>
  <rcc rId="4718" sId="17" odxf="1" dxf="1">
    <nc r="A31" t="inlineStr">
      <is>
        <t>CMA CGM DALILA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4719" sId="17" odxf="1" dxf="1" quotePrefix="1">
    <nc r="B31" t="inlineStr">
      <is>
        <t>224W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4720" sId="17" odxf="1" dxf="1" numFmtId="19">
    <nc r="C31">
      <v>42809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21" sId="17" odxf="1" dxf="1">
    <nc r="D31">
      <f>C31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722" sId="17" odxf="1" dxf="1">
    <nc r="E31">
      <f>C31+2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23" sId="17" odxf="1" dxf="1">
    <nc r="F31">
      <f>E31+11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24" sId="17" odxf="1" dxf="1">
    <nc r="G31">
      <f>D31+24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25" sId="17" odxf="1" dxf="1">
    <nc r="H31">
      <f>E31+24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26" sId="17" odxf="1" dxf="1">
    <nc r="I31">
      <f>E31+27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27" sId="17" odxf="1" dxf="1">
    <nc r="J31">
      <f>D31+31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28" sId="17" odxf="1" dxf="1">
    <nc r="K31">
      <f>E31+31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32" start="0" length="0">
    <dxf>
      <border outline="0">
        <bottom style="thin">
          <color indexed="64"/>
        </bottom>
      </border>
    </dxf>
  </rfmt>
  <rfmt sheetId="17" sqref="B32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32" start="0" length="0">
    <dxf>
      <border outline="0">
        <bottom style="thin">
          <color indexed="64"/>
        </bottom>
      </border>
    </dxf>
  </rfmt>
  <rfmt sheetId="17" sqref="D32" start="0" length="0">
    <dxf>
      <border outline="0">
        <bottom style="thin">
          <color indexed="64"/>
        </bottom>
      </border>
    </dxf>
  </rfmt>
  <rfmt sheetId="17" sqref="E32" start="0" length="0">
    <dxf>
      <border outline="0">
        <bottom style="thin">
          <color indexed="64"/>
        </bottom>
      </border>
    </dxf>
  </rfmt>
  <rfmt sheetId="17" sqref="F32" start="0" length="0">
    <dxf>
      <border outline="0">
        <bottom style="thin">
          <color indexed="64"/>
        </bottom>
      </border>
    </dxf>
  </rfmt>
  <rfmt sheetId="17" sqref="G32" start="0" length="0">
    <dxf>
      <border outline="0">
        <bottom style="thin">
          <color indexed="64"/>
        </bottom>
      </border>
    </dxf>
  </rfmt>
  <rfmt sheetId="17" sqref="H32" start="0" length="0">
    <dxf>
      <border outline="0">
        <bottom style="thin">
          <color indexed="64"/>
        </bottom>
      </border>
    </dxf>
  </rfmt>
  <rfmt sheetId="17" sqref="I32" start="0" length="0">
    <dxf>
      <border outline="0">
        <bottom style="thin">
          <color indexed="64"/>
        </bottom>
      </border>
    </dxf>
  </rfmt>
  <rfmt sheetId="17" sqref="J32" start="0" length="0">
    <dxf>
      <border outline="0">
        <bottom style="thin">
          <color indexed="64"/>
        </bottom>
      </border>
    </dxf>
  </rfmt>
  <rfmt sheetId="17" sqref="K32" start="0" length="0">
    <dxf>
      <border outline="0">
        <bottom style="thin">
          <color indexed="64"/>
        </bottom>
      </border>
    </dxf>
  </rfmt>
  <rfmt sheetId="17" xfDxf="1" sqref="A33" start="0" length="0">
    <dxf>
      <font>
        <color indexed="8"/>
        <family val="2"/>
      </font>
      <border outline="0">
        <left style="thin">
          <color indexed="64"/>
        </left>
      </border>
    </dxf>
  </rfmt>
  <rrc rId="4729" sId="17" ref="A33:XFD34" action="insertRow"/>
  <rcc rId="4730" sId="17" odxf="1" dxf="1">
    <nc r="A33" t="inlineStr">
      <is>
        <t>CSCL AFRICA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4731" sId="17" odxf="1" dxf="1" quotePrefix="1">
    <nc r="B33" t="inlineStr">
      <is>
        <t>226W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4732" sId="17" odxf="1" dxf="1" numFmtId="19">
    <nc r="C33">
      <v>42816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33" sId="17" odxf="1" dxf="1">
    <nc r="D33">
      <f>C33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4734" sId="17" odxf="1" dxf="1">
    <nc r="E33">
      <f>C33+2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35" sId="17" odxf="1" dxf="1">
    <nc r="F33">
      <f>E33+11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36" sId="17" odxf="1" dxf="1">
    <nc r="G33">
      <f>D33+24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37" sId="17" odxf="1" dxf="1">
    <nc r="H33">
      <f>E33+24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38" sId="17" odxf="1" dxf="1">
    <nc r="I33">
      <f>E33+27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39" sId="17" odxf="1" dxf="1">
    <nc r="J33">
      <f>D33+31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4740" sId="17" odxf="1" dxf="1">
    <nc r="K33">
      <f>E33+31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34" start="0" length="0">
    <dxf>
      <border outline="0">
        <bottom style="thin">
          <color indexed="64"/>
        </bottom>
      </border>
    </dxf>
  </rfmt>
  <rfmt sheetId="17" sqref="B34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34" start="0" length="0">
    <dxf>
      <border outline="0">
        <bottom style="thin">
          <color indexed="64"/>
        </bottom>
      </border>
    </dxf>
  </rfmt>
  <rfmt sheetId="17" sqref="D34" start="0" length="0">
    <dxf>
      <border outline="0">
        <bottom style="thin">
          <color indexed="64"/>
        </bottom>
      </border>
    </dxf>
  </rfmt>
  <rfmt sheetId="17" sqref="E34" start="0" length="0">
    <dxf>
      <border outline="0">
        <bottom style="thin">
          <color indexed="64"/>
        </bottom>
      </border>
    </dxf>
  </rfmt>
  <rfmt sheetId="17" sqref="F34" start="0" length="0">
    <dxf>
      <border outline="0">
        <bottom style="thin">
          <color indexed="64"/>
        </bottom>
      </border>
    </dxf>
  </rfmt>
  <rfmt sheetId="17" sqref="G34" start="0" length="0">
    <dxf>
      <border outline="0">
        <bottom style="thin">
          <color indexed="64"/>
        </bottom>
      </border>
    </dxf>
  </rfmt>
  <rfmt sheetId="17" sqref="H34" start="0" length="0">
    <dxf>
      <border outline="0">
        <bottom style="thin">
          <color indexed="64"/>
        </bottom>
      </border>
    </dxf>
  </rfmt>
  <rfmt sheetId="17" sqref="I34" start="0" length="0">
    <dxf>
      <border outline="0">
        <bottom style="thin">
          <color indexed="64"/>
        </bottom>
      </border>
    </dxf>
  </rfmt>
  <rfmt sheetId="17" sqref="J34" start="0" length="0">
    <dxf>
      <border outline="0">
        <bottom style="thin">
          <color indexed="64"/>
        </bottom>
      </border>
    </dxf>
  </rfmt>
  <rfmt sheetId="17" sqref="K34" start="0" length="0">
    <dxf>
      <border outline="0">
        <bottom style="thin">
          <color indexed="64"/>
        </bottom>
      </border>
    </dxf>
  </rfmt>
  <rcc rId="4741" sId="17" numFmtId="19">
    <oc r="C35">
      <v>42809</v>
    </oc>
    <nc r="C35">
      <v>42823</v>
    </nc>
  </rcc>
  <rcc rId="4742" sId="17" xfDxf="1" dxf="1">
    <nc r="A35" t="inlineStr">
      <is>
        <t>CMA CGM CENDRILLON</t>
      </is>
    </nc>
    <ndxf>
      <font>
        <color indexed="8"/>
        <family val="2"/>
      </font>
      <border outline="0">
        <left style="thin">
          <color indexed="64"/>
        </left>
      </border>
    </ndxf>
  </rcc>
  <rcc rId="4743" sId="17" quotePrefix="1">
    <nc r="B35" t="inlineStr">
      <is>
        <t>228W</t>
      </is>
    </nc>
  </rcc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4" sId="7" numFmtId="19">
    <oc r="C21">
      <v>42739</v>
    </oc>
    <nc r="C21">
      <v>42740</v>
    </nc>
  </rcc>
  <rcc rId="4745" sId="7">
    <oc r="A21" t="inlineStr">
      <is>
        <t>MAGNAVIA</t>
      </is>
    </oc>
    <nc r="A21" t="inlineStr">
      <is>
        <r>
          <t xml:space="preserve">MAGNAVIA </t>
        </r>
        <r>
          <rPr>
            <sz val="10"/>
            <color rgb="FFFF0000"/>
            <rFont val="Arial"/>
            <family val="2"/>
          </rPr>
          <t>(delay)</t>
        </r>
      </is>
    </nc>
  </rcc>
  <rcc rId="4746" sId="7">
    <nc r="F28" t="inlineStr">
      <is>
        <t>CLEMENS SCHULTE</t>
      </is>
    </nc>
  </rcc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F28" start="0" length="2147483647">
    <dxf>
      <font>
        <color rgb="FFFF0000"/>
        <family val="2"/>
      </font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1" sId="9" xfDxf="1" dxf="1">
    <oc r="F32" t="inlineStr">
      <is>
        <t>UMM SALAL</t>
      </is>
    </oc>
    <nc r="F32" t="inlineStr">
      <is>
        <t>MAYSSAN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9" sqref="F32" start="0" length="2147483647">
    <dxf>
      <font>
        <color rgb="FFFF0000"/>
        <family val="2"/>
      </font>
    </dxf>
  </rfmt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7" sId="7" odxf="1" dxf="1">
    <oc r="F26" t="inlineStr">
      <is>
        <t>HAMMONIA FRANCIA</t>
      </is>
    </oc>
    <nc r="F26" t="inlineStr">
      <is>
        <t>CLEMENS SCHULTE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fmt sheetId="7" sqref="F26" start="0" length="2147483647">
    <dxf>
      <font>
        <color rgb="FFFF0000"/>
        <family val="2"/>
      </font>
    </dxf>
  </rfmt>
  <rcc rId="4748" sId="7">
    <oc r="F28" t="inlineStr">
      <is>
        <t>CLEMENS SCHULTE</t>
      </is>
    </oc>
    <nc r="F28" t="inlineStr">
      <is>
        <t>OPEN</t>
      </is>
    </nc>
  </rcc>
  <rfmt sheetId="7" sqref="F27" start="0" length="2147483647">
    <dxf>
      <font>
        <color rgb="FFFF0000"/>
        <family val="2"/>
      </font>
    </dxf>
  </rfmt>
  <rfmt sheetId="7" sqref="F28" start="0" length="2147483647">
    <dxf>
      <font>
        <color rgb="FFFF0000"/>
        <family val="2"/>
      </font>
    </dxf>
  </rfmt>
  <rfmt sheetId="7" sqref="F27" start="0" length="0">
    <dxf>
      <border>
        <left style="thin">
          <color indexed="64"/>
        </left>
        <right style="thin">
          <color indexed="8"/>
        </right>
        <top/>
        <bottom/>
      </border>
    </dxf>
  </rfmt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9" sId="7">
    <nc r="G27" t="inlineStr">
      <is>
        <t>SIN</t>
      </is>
    </nc>
  </rcc>
  <rfmt sheetId="7" sqref="G27" start="0" length="2147483647">
    <dxf>
      <font>
        <color rgb="FFFF0000"/>
        <family val="2"/>
      </font>
    </dxf>
  </rfmt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0" sId="15" numFmtId="19">
    <oc r="C13">
      <v>42740</v>
    </oc>
    <nc r="C13">
      <v>42741</v>
    </nc>
  </rcc>
  <rcc rId="4751" sId="15">
    <oc r="A13" t="inlineStr">
      <is>
        <t>SALAHUDDIN</t>
      </is>
    </oc>
    <nc r="A13" t="inlineStr">
      <is>
        <r>
          <t xml:space="preserve">SALAHUDDIN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5" sId="2" numFmtId="19">
    <oc r="C21">
      <v>42741</v>
    </oc>
    <nc r="C21">
      <v>42742</v>
    </nc>
  </rcc>
  <rcc rId="4756" sId="2">
    <oc r="A21" t="inlineStr">
      <is>
        <t>CMA CGM FIGARO</t>
      </is>
    </oc>
    <nc r="A21" t="inlineStr">
      <is>
        <r>
          <t xml:space="preserve">CMA CGM FIGARO </t>
        </r>
        <r>
          <rPr>
            <sz val="10"/>
            <color rgb="FFFF0000"/>
            <rFont val="Arial"/>
            <family val="2"/>
          </rPr>
          <t>(delay)</t>
        </r>
      </is>
    </nc>
  </rcc>
  <rcc rId="4757" sId="3">
    <oc r="A19" t="inlineStr">
      <is>
        <t>CMA CGM FIGARO</t>
      </is>
    </oc>
    <nc r="A19" t="inlineStr">
      <is>
        <r>
          <t xml:space="preserve">CMA CGM FIGARO </t>
        </r>
        <r>
          <rPr>
            <sz val="10"/>
            <color rgb="FFFF0000"/>
            <rFont val="Arial"/>
            <family val="2"/>
          </rPr>
          <t>(delay)</t>
        </r>
      </is>
    </nc>
  </rcc>
  <rcc rId="4758" sId="3" numFmtId="19">
    <oc r="C19">
      <v>42741</v>
    </oc>
    <nc r="C19">
      <v>42742</v>
    </nc>
  </rcc>
  <rcc rId="4759" sId="3">
    <oc r="D19">
      <f>C19</f>
    </oc>
    <nc r="D19">
      <f>C19</f>
    </nc>
  </rcc>
  <rcc rId="4760" sId="3">
    <oc r="E19">
      <f>+C19+2</f>
    </oc>
    <nc r="E19">
      <f>+C19+2</f>
    </nc>
  </rcc>
  <rcc rId="4761" sId="5">
    <oc r="A17" t="inlineStr">
      <is>
        <t>CMA CGM FIGARO</t>
      </is>
    </oc>
    <nc r="A17" t="inlineStr">
      <is>
        <r>
          <t xml:space="preserve">CMA CGM FIGARO </t>
        </r>
        <r>
          <rPr>
            <sz val="10"/>
            <color rgb="FFFF0000"/>
            <rFont val="Arial"/>
            <family val="2"/>
          </rPr>
          <t>(delay)</t>
        </r>
      </is>
    </nc>
  </rcc>
  <rcc rId="4762" sId="5" numFmtId="19">
    <oc r="C17">
      <v>42741</v>
    </oc>
    <nc r="C17">
      <v>42742</v>
    </nc>
  </rcc>
  <rcc rId="4763" sId="5">
    <oc r="D17">
      <f>C17</f>
    </oc>
    <nc r="D17">
      <f>C17</f>
    </nc>
  </rcc>
  <rcc rId="4764" sId="5">
    <oc r="E17">
      <f>+C17+2</f>
    </oc>
    <nc r="E17">
      <f>+C17+2</f>
    </nc>
  </rcc>
  <rcc rId="4765" sId="6">
    <oc r="A13" t="inlineStr">
      <is>
        <t>CMA CGM FIGARO</t>
      </is>
    </oc>
    <nc r="A13" t="inlineStr">
      <is>
        <r>
          <t xml:space="preserve">CMA CGM FIGARO </t>
        </r>
        <r>
          <rPr>
            <sz val="10"/>
            <color rgb="FFFF0000"/>
            <rFont val="Arial"/>
            <family val="2"/>
          </rPr>
          <t>(delay)</t>
        </r>
      </is>
    </nc>
  </rcc>
  <rcc rId="4766" sId="6" numFmtId="19">
    <oc r="C13">
      <v>42741</v>
    </oc>
    <nc r="C13">
      <v>42742</v>
    </nc>
  </rcc>
  <rcc rId="4767" sId="6">
    <oc r="D13">
      <f>C13</f>
    </oc>
    <nc r="D13">
      <f>C13</f>
    </nc>
  </rcc>
  <rcc rId="4768" sId="6">
    <oc r="E13">
      <f>+C13+2</f>
    </oc>
    <nc r="E13">
      <f>+C13+2</f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2" sId="17" numFmtId="19">
    <oc r="C13">
      <v>42746</v>
    </oc>
    <nc r="C13">
      <v>42750</v>
    </nc>
  </rcc>
  <rcc rId="4773" sId="17">
    <oc r="A13" t="inlineStr">
      <is>
        <t>E.R. TEXAS</t>
      </is>
    </oc>
    <nc r="A13" t="inlineStr">
      <is>
        <r>
          <t xml:space="preserve">E.R. TEXAS </t>
        </r>
        <r>
          <rPr>
            <sz val="10"/>
            <color rgb="FFFF0000"/>
            <rFont val="Arial"/>
            <family val="2"/>
          </rPr>
          <t>(delay)</t>
        </r>
      </is>
    </nc>
  </rcc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7" cell="F26" guid="{3718B248-1D89-47A7-B9E5-EC8588D09457}" author="Doan Thi Hai Thuyen" newLength="56"/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77" sId="2" ref="A9:XFD9" action="delete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UASC ZAMZAM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213E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42720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SANTA RITA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42730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>
        <f>+G9+36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4778" sId="2" ref="A9:XFD9" action="delete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MAERSK ABERDEEN</t>
        </is>
      </nc>
      <ndxf>
        <font>
          <sz val="10"/>
          <color auto="1"/>
          <name val="Arial"/>
          <family val="2"/>
          <scheme val="none"/>
        </font>
      </ndxf>
    </rcc>
    <rcc rId="0" sId="2" dxf="1" numFmtId="4">
      <nc r="B9">
        <v>1620</v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42722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652E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779" sId="2" ref="A9:XFD9" action="delete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CAPE FORBY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16016N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42723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780" sId="2" ref="A9:XFD9" action="delete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781" sId="2" ref="A9:XFD9" action="delete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9:XFD9" start="0" length="0">
      <dxf>
        <font>
          <family val="2"/>
        </font>
      </dxf>
    </rfmt>
    <rcc rId="0" sId="2" dxf="1">
      <nc r="A9" t="inlineStr">
        <is>
          <r>
            <t xml:space="preserve">COSCO IZMIR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>
      <nc r="B9" t="inlineStr">
        <is>
          <t>215E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42728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CAP SAN SOUNIO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19">
      <nc r="G9">
        <v>42737</v>
      </nc>
      <ndxf>
        <numFmt numFmtId="164" formatCode="dd/mm"/>
        <alignment horizontal="center" vertical="top"/>
        <border outline="0">
          <left style="thin">
            <color indexed="64"/>
          </left>
          <top style="thin">
            <color indexed="64"/>
          </top>
        </border>
      </ndxf>
    </rcc>
    <rcc rId="0" sId="2" dxf="1">
      <nc r="H9">
        <f>+G9+27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I9">
        <f>+G9+33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J9" t="inlineStr">
        <is>
          <t>OMIT</t>
        </is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K9">
        <f>+G9+38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L9">
        <f>+G9+42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M9" start="0" length="0">
      <dxf/>
    </rfmt>
    <rfmt sheetId="2" sqref="N9" start="0" length="0">
      <dxf/>
    </rfmt>
    <rfmt sheetId="2" sqref="O9" start="0" length="0">
      <dxf/>
    </rfmt>
  </rrc>
  <rrc rId="4782" sId="2" ref="A9:XFD9" action="delete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TYGRA</t>
        </is>
      </nc>
      <ndxf>
        <font>
          <sz val="10"/>
          <color auto="1"/>
          <name val="Arial"/>
          <family val="2"/>
          <scheme val="none"/>
        </font>
      </ndxf>
    </rcc>
    <rcc rId="0" sId="2" dxf="1" numFmtId="4">
      <nc r="B9">
        <v>1654</v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42729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F9" t="inlineStr">
        <is>
          <t>701E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ndxf>
    </rcc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783" sId="2" ref="A9:XFD9" action="delete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9:XFD9" start="0" length="0">
      <dxf>
        <font>
          <family val="2"/>
        </font>
      </dxf>
    </rfmt>
    <rcc rId="0" sId="2" dxf="1">
      <nc r="A9" t="inlineStr">
        <is>
          <t>CAPE FAWLEY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2" dxf="1" quotePrefix="1">
      <nc r="B9" t="inlineStr">
        <is>
          <t>16003N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2" dxf="1" numFmtId="19">
      <nc r="C9">
        <v>42730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2" dxf="1">
      <nc r="D9">
        <f>C9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E9">
        <f>+C9+3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2" sqref="F9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784" sId="2" ref="A9:XFD9" action="delete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  <rfmt sheetId="2" xfDxf="1" sqref="A9:XFD9" start="0" length="0">
      <dxf>
        <font>
          <family val="2"/>
        </font>
      </dxf>
    </rfmt>
    <rfmt sheetId="2" sqref="A9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2" sqref="B9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2" sqref="C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D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E9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2" sqref="F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G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H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I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J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L9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M9" start="0" length="0">
      <dxf/>
    </rfmt>
    <rfmt sheetId="2" sqref="N9" start="0" length="0">
      <dxf/>
    </rfmt>
    <rfmt sheetId="2" sqref="O9" start="0" length="0">
      <dxf/>
    </rfmt>
  </rrc>
  <rrc rId="4785" sId="2" ref="A29:XFD36" action="insertRow">
    <undo index="65535" exp="area" ref3D="1" dr="$K$1:$K$1048576" dn="Z_72F44690_8305_422A_8922_F7A1DE628A02_.wvu.Cols" sId="2"/>
    <undo index="1" exp="area" ref3D="1" dr="$H$1:$I$1048576" dn="Z_72F44690_8305_422A_8922_F7A1DE628A02_.wvu.Cols" sId="2"/>
    <undo index="65535" exp="area" ref3D="1" dr="$K$1:$K$1048576" dn="Z_70FFAA47_4AD7_46D2_BFDB_1E258C43FCCF_.wvu.Cols" sId="2"/>
    <undo index="1" exp="area" ref3D="1" dr="$H$1:$I$1048576" dn="Z_70FFAA47_4AD7_46D2_BFDB_1E258C43FCCF_.wvu.Cols" sId="2"/>
    <undo index="65535" exp="area" ref3D="1" dr="$K$1:$K$1048576" dn="Z_6ED7B021_AAFD_4949_8688_A5EAA5939A6A_.wvu.Cols" sId="2"/>
    <undo index="1" exp="area" ref3D="1" dr="$H$1:$I$1048576" dn="Z_6ED7B021_AAFD_4949_8688_A5EAA5939A6A_.wvu.Cols" sId="2"/>
    <undo index="65535" exp="area" ref3D="1" dr="$K$1:$K$1048576" dn="Z_6A7A80EC_684B_4EE0_8CA2_51C83B79CF33_.wvu.Cols" sId="2"/>
    <undo index="1" exp="area" ref3D="1" dr="$H$1:$I$1048576" dn="Z_6A7A80EC_684B_4EE0_8CA2_51C83B79CF33_.wvu.Cols" sId="2"/>
    <undo index="65535" exp="area" ref3D="1" dr="$K$1:$K$1048576" dn="Z_648CDC02_1AF9_4448_9F50_EB4DF87F0FFD_.wvu.Cols" sId="2"/>
    <undo index="1" exp="area" ref3D="1" dr="$H$1:$I$1048576" dn="Z_648CDC02_1AF9_4448_9F50_EB4DF87F0FFD_.wvu.Cols" sId="2"/>
    <undo index="65535" exp="area" ref3D="1" dr="$K$1:$K$1048576" dn="Z_5B982E75_5C3B_4D25_86F5_3FF220D11FD4_.wvu.Cols" sId="2"/>
    <undo index="1" exp="area" ref3D="1" dr="$H$1:$I$1048576" dn="Z_5B982E75_5C3B_4D25_86F5_3FF220D11FD4_.wvu.Cols" sId="2"/>
    <undo index="65535" exp="area" ref3D="1" dr="$K$1:$K$1048576" dn="Z_547D48C2_EA32_40BF_A095_0ACC49CC0F8B_.wvu.Cols" sId="2"/>
    <undo index="1" exp="area" ref3D="1" dr="$H$1:$I$1048576" dn="Z_547D48C2_EA32_40BF_A095_0ACC49CC0F8B_.wvu.Cols" sId="2"/>
    <undo index="65535" exp="area" ref3D="1" dr="$K$1:$K$1048576" dn="Z_53192856_769C_4874_9EAD_3AB79529F135_.wvu.Cols" sId="2"/>
    <undo index="1" exp="area" ref3D="1" dr="$H$1:$I$1048576" dn="Z_53192856_769C_4874_9EAD_3AB79529F135_.wvu.Cols" sId="2"/>
    <undo index="65535" exp="area" ref3D="1" dr="$K$1:$K$1048576" dn="Z_493A7AFE_46E3_4932_8777_9C356E83FF4A_.wvu.Cols" sId="2"/>
    <undo index="1" exp="area" ref3D="1" dr="$H$1:$I$1048576" dn="Z_493A7AFE_46E3_4932_8777_9C356E83FF4A_.wvu.Cols" sId="2"/>
    <undo index="65535" exp="area" ref3D="1" dr="$K$1:$K$1048576" dn="Z_47ECE9F2_D10F_4070_8862_18D74E5BCFC2_.wvu.Cols" sId="2"/>
    <undo index="1" exp="area" ref3D="1" dr="$H$1:$I$1048576" dn="Z_47ECE9F2_D10F_4070_8862_18D74E5BCFC2_.wvu.Cols" sId="2"/>
    <undo index="65535" exp="area" ref3D="1" dr="$K$1:$K$1048576" dn="Z_318123AC_484D_4269_A75B_E5BB6F836C1A_.wvu.Cols" sId="2"/>
    <undo index="1" exp="area" ref3D="1" dr="$H$1:$I$1048576" dn="Z_318123AC_484D_4269_A75B_E5BB6F836C1A_.wvu.Cols" sId="2"/>
    <undo index="65535" exp="area" ref3D="1" dr="$K$1:$K$1048576" dn="Z_ECE903A3_F229_40BC_B567_CD810ADDB01A_.wvu.Cols" sId="2"/>
    <undo index="1" exp="area" ref3D="1" dr="$H$1:$I$1048576" dn="Z_ECE903A3_F229_40BC_B567_CD810ADDB01A_.wvu.Cols" sId="2"/>
    <undo index="65535" exp="area" ref3D="1" dr="$K$1:$K$1048576" dn="Z_EADA1F00_79E9_4265_BA0C_AD12A8CC93F1_.wvu.Cols" sId="2"/>
    <undo index="1" exp="area" ref3D="1" dr="$H$1:$I$1048576" dn="Z_EADA1F00_79E9_4265_BA0C_AD12A8CC93F1_.wvu.Cols" sId="2"/>
    <undo index="65535" exp="area" ref3D="1" dr="$K$1:$K$1048576" dn="Z_E9571FEA_CE80_4226_BF1F_25E320789B09_.wvu.Cols" sId="2"/>
    <undo index="1" exp="area" ref3D="1" dr="$H$1:$I$1048576" dn="Z_E9571FEA_CE80_4226_BF1F_25E320789B09_.wvu.Cols" sId="2"/>
    <undo index="65535" exp="area" ref3D="1" dr="$K$1:$K$1048576" dn="Z_E4E44B84_BA90_4BFE_A656_1172F0EE275E_.wvu.Cols" sId="2"/>
    <undo index="1" exp="area" ref3D="1" dr="$H$1:$I$1048576" dn="Z_E4E44B84_BA90_4BFE_A656_1172F0EE275E_.wvu.Cols" sId="2"/>
    <undo index="65535" exp="area" ref3D="1" dr="$K$1:$K$1048576" dn="Z_D813C7F1_82AD_4177_A0B6_DF780F250157_.wvu.Cols" sId="2"/>
    <undo index="1" exp="area" ref3D="1" dr="$H$1:$I$1048576" dn="Z_D813C7F1_82AD_4177_A0B6_DF780F250157_.wvu.Cols" sId="2"/>
    <undo index="65535" exp="area" ref3D="1" dr="$K$1:$K$1048576" dn="Z_CB61870C_F7C5_4F91_BC98_986FD5FA79DD_.wvu.Cols" sId="2"/>
    <undo index="1" exp="area" ref3D="1" dr="$H$1:$I$1048576" dn="Z_CB61870C_F7C5_4F91_BC98_986FD5FA79DD_.wvu.Cols" sId="2"/>
    <undo index="65535" exp="area" ref3D="1" dr="$K$1:$K$1048576" dn="Z_C836EF1A_2139_4C09_ABA7_0F571B2ADA53_.wvu.Cols" sId="2"/>
    <undo index="1" exp="area" ref3D="1" dr="$H$1:$I$1048576" dn="Z_C836EF1A_2139_4C09_ABA7_0F571B2ADA53_.wvu.Cols" sId="2"/>
    <undo index="65535" exp="area" ref3D="1" dr="$K$1:$K$1048576" dn="Z_C516F85A_11E6_4C92_BE16_F7163882F85A_.wvu.Cols" sId="2"/>
    <undo index="1" exp="area" ref3D="1" dr="$H$1:$I$1048576" dn="Z_C516F85A_11E6_4C92_BE16_F7163882F85A_.wvu.Cols" sId="2"/>
    <undo index="65535" exp="area" ref3D="1" dr="$K$1:$K$1048576" dn="Z_C4ADBA89_7028_4781_A5C8_20B1991E8018_.wvu.Cols" sId="2"/>
    <undo index="1" exp="area" ref3D="1" dr="$H$1:$I$1048576" dn="Z_C4ADBA89_7028_4781_A5C8_20B1991E8018_.wvu.Cols" sId="2"/>
    <undo index="65535" exp="area" ref3D="1" dr="$K$1:$K$1048576" dn="Z_AFA97FE5_EB2D_4EBD_A937_DC2E6D78335A_.wvu.Cols" sId="2"/>
    <undo index="1" exp="area" ref3D="1" dr="$H$1:$I$1048576" dn="Z_AFA97FE5_EB2D_4EBD_A937_DC2E6D78335A_.wvu.Cols" sId="2"/>
    <undo index="65535" exp="area" ref3D="1" dr="$K$1:$K$1048576" dn="Z_A1E0DC65_553C_444F_B2FF_A96031258B72_.wvu.Cols" sId="2"/>
    <undo index="1" exp="area" ref3D="1" dr="$H$1:$I$1048576" dn="Z_A1E0DC65_553C_444F_B2FF_A96031258B72_.wvu.Cols" sId="2"/>
    <undo index="65535" exp="area" ref3D="1" dr="$K$1:$K$1048576" dn="Z_9BED4409_FBEF_4E1D_AADB_56118F35C063_.wvu.Cols" sId="2"/>
    <undo index="1" exp="area" ref3D="1" dr="$H$1:$I$1048576" dn="Z_9BED4409_FBEF_4E1D_AADB_56118F35C063_.wvu.Cols" sId="2"/>
    <undo index="65535" exp="area" ref3D="1" dr="$K$1:$K$1048576" dn="Z_25796BC4_55CB_4111_A01C_3FC25648636F_.wvu.Cols" sId="2"/>
    <undo index="1" exp="area" ref3D="1" dr="$H$1:$I$1048576" dn="Z_25796BC4_55CB_4111_A01C_3FC25648636F_.wvu.Cols" sId="2"/>
    <undo index="65535" exp="area" ref3D="1" dr="$K$1:$K$1048576" dn="Z_25414C84_1A5D_4CF7_8849_332F4DBBAFCB_.wvu.Cols" sId="2"/>
    <undo index="1" exp="area" ref3D="1" dr="$H$1:$I$1048576" dn="Z_25414C84_1A5D_4CF7_8849_332F4DBBAFCB_.wvu.Cols" sId="2"/>
    <undo index="65535" exp="area" ref3D="1" dr="$K$1:$K$1048576" dn="Z_1C65A68F_C576_41BB_82FA_93215F14D9DD_.wvu.Cols" sId="2"/>
    <undo index="1" exp="area" ref3D="1" dr="$H$1:$I$1048576" dn="Z_1C65A68F_C576_41BB_82FA_93215F14D9DD_.wvu.Cols" sId="2"/>
  </rrc>
  <rfmt sheetId="2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29" start="0" length="0">
    <dxf>
      <font>
        <sz val="10"/>
        <color auto="1"/>
        <name val="Arial"/>
        <family val="2"/>
        <scheme val="none"/>
      </font>
    </dxf>
  </rfmt>
  <rfmt sheetId="2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786" sId="2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787" sId="2" odxf="1" dxf="1">
    <nc r="E29">
      <f>+C29+2</f>
    </nc>
    <odxf>
      <border outline="0">
        <left/>
      </border>
    </odxf>
    <ndxf>
      <border outline="0">
        <left style="thin">
          <color indexed="64"/>
        </left>
      </border>
    </ndxf>
  </rcc>
  <rcc rId="4788" sId="2" odxf="1" dxf="1">
    <nc r="F29" t="inlineStr">
      <is>
        <t>SANTA ISABEL</t>
      </is>
    </nc>
    <odxf>
      <font>
        <family val="2"/>
      </font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789" sId="2" odxf="1" dxf="1" numFmtId="19">
    <nc r="G29">
      <v>42765</v>
    </nc>
    <odxf>
      <border outline="0">
        <left/>
        <top/>
      </border>
    </odxf>
    <ndxf>
      <border outline="0">
        <left style="thin">
          <color indexed="64"/>
        </left>
        <top style="thin">
          <color indexed="64"/>
        </top>
      </border>
    </ndxf>
  </rcc>
  <rcc rId="4790" sId="2" odxf="1" dxf="1">
    <nc r="H29">
      <f>+G29+27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791" sId="2" odxf="1" dxf="1">
    <nc r="I29">
      <f>+G29+33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792" sId="2" odxf="1" dxf="1">
    <nc r="J29">
      <f>+G29+36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793" sId="2" odxf="1" dxf="1">
    <nc r="K29">
      <f>+G29+38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794" sId="2" odxf="1" dxf="1">
    <nc r="L29">
      <f>+G29+42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30" start="0" length="0">
    <dxf>
      <font>
        <sz val="10"/>
        <color auto="1"/>
        <name val="Arial"/>
        <family val="2"/>
        <scheme val="none"/>
      </font>
    </dxf>
  </rfmt>
  <rcc rId="4795" sId="2" odxf="1" dxf="1" numFmtId="4">
    <nc r="B30">
      <v>1702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fmt sheetId="2" sqref="C30" start="0" length="0">
    <dxf>
      <border outline="0">
        <left style="thin">
          <color indexed="64"/>
        </left>
      </border>
    </dxf>
  </rfmt>
  <rcc rId="4796" sId="2" odxf="1" dxf="1">
    <nc r="D30">
      <f>C30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797" sId="2" odxf="1" dxf="1">
    <nc r="E30">
      <f>C30+3</f>
    </nc>
    <odxf>
      <border outline="0">
        <left/>
      </border>
    </odxf>
    <ndxf>
      <border outline="0">
        <left style="thin">
          <color indexed="64"/>
        </left>
      </border>
    </ndxf>
  </rcc>
  <rcc rId="4798" sId="2" odxf="1" dxf="1">
    <nc r="F30" t="inlineStr">
      <is>
        <t>705E</t>
      </is>
    </nc>
    <odxf>
      <font>
        <family val="2"/>
      </font>
      <border outline="0">
        <lef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ndxf>
  </rcc>
  <rfmt sheetId="2" sqref="G30" start="0" length="0">
    <dxf>
      <border outline="0">
        <left style="thin">
          <color indexed="64"/>
        </left>
      </border>
    </dxf>
  </rfmt>
  <rfmt sheetId="2" sqref="H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0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1" start="0" length="0">
    <dxf>
      <font>
        <sz val="10"/>
        <color auto="1"/>
        <name val="Arial"/>
        <family val="2"/>
        <scheme val="none"/>
      </font>
    </dxf>
  </rfmt>
  <rfmt sheetId="2" sqref="C31" start="0" length="0">
    <dxf>
      <border outline="0">
        <left style="thin">
          <color indexed="64"/>
        </left>
      </border>
    </dxf>
  </rfmt>
  <rcc rId="4799" sId="2" odxf="1" dxf="1">
    <nc r="D31">
      <f>C31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800" sId="2" odxf="1" dxf="1">
    <nc r="E31">
      <f>+C31+3</f>
    </nc>
    <odxf>
      <border outline="0">
        <left/>
      </border>
    </odxf>
    <ndxf>
      <border outline="0">
        <left style="thin">
          <color indexed="64"/>
        </left>
      </border>
    </ndxf>
  </rcc>
  <rfmt sheetId="2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1" start="0" length="0">
    <dxf>
      <border outline="0">
        <left style="thin">
          <color indexed="64"/>
        </left>
      </border>
    </dxf>
  </rfmt>
  <rfmt sheetId="2" sqref="H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1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32" start="0" length="0">
    <dxf>
      <border outline="0">
        <bottom style="thin">
          <color indexed="64"/>
        </bottom>
      </border>
    </dxf>
  </rfmt>
  <rfmt sheetId="2" sqref="C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32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3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A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3" start="0" length="0">
    <dxf>
      <font>
        <sz val="10"/>
        <color auto="1"/>
        <name val="Arial"/>
        <family val="2"/>
        <scheme val="none"/>
      </font>
    </dxf>
  </rfmt>
  <rfmt sheetId="2" sqref="C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801" sId="2" odxf="1" dxf="1">
    <nc r="D33">
      <f>C33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802" sId="2" odxf="1" dxf="1">
    <nc r="E33">
      <f>+C33+2</f>
    </nc>
    <odxf>
      <border outline="0">
        <left/>
      </border>
    </odxf>
    <ndxf>
      <border outline="0">
        <left style="thin">
          <color indexed="64"/>
        </left>
      </border>
    </ndxf>
  </rcc>
  <rcc rId="4803" sId="2" odxf="1" dxf="1">
    <nc r="F33" t="inlineStr">
      <is>
        <t>SANTA CRUZ</t>
      </is>
    </nc>
    <odxf>
      <font>
        <family val="2"/>
      </font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04" sId="2" odxf="1" dxf="1" numFmtId="19">
    <nc r="G33">
      <v>42772</v>
    </nc>
    <odxf>
      <border outline="0">
        <left/>
        <top/>
      </border>
    </odxf>
    <ndxf>
      <border outline="0">
        <left style="thin">
          <color indexed="64"/>
        </left>
        <top style="thin">
          <color indexed="64"/>
        </top>
      </border>
    </ndxf>
  </rcc>
  <rcc rId="4805" sId="2" odxf="1" dxf="1">
    <nc r="H33">
      <f>+G33+27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06" sId="2" odxf="1" dxf="1">
    <nc r="I33">
      <f>+G33+33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07" sId="2" odxf="1" dxf="1">
    <nc r="J33">
      <f>+G33+36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08" sId="2" odxf="1" dxf="1">
    <nc r="K33">
      <f>+G33+38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09" sId="2" odxf="1" dxf="1">
    <nc r="L33">
      <f>+G33+42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2" sqref="A34" start="0" length="0">
    <dxf>
      <font>
        <sz val="10"/>
        <color auto="1"/>
        <name val="Arial"/>
        <family val="2"/>
        <scheme val="none"/>
      </font>
    </dxf>
  </rfmt>
  <rcc rId="4810" sId="2" odxf="1" dxf="1" numFmtId="4">
    <nc r="B34">
      <v>1702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fmt sheetId="2" sqref="C34" start="0" length="0">
    <dxf>
      <border outline="0">
        <left style="thin">
          <color indexed="64"/>
        </left>
      </border>
    </dxf>
  </rfmt>
  <rcc rId="4811" sId="2" odxf="1" dxf="1">
    <nc r="D34">
      <f>C34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812" sId="2" odxf="1" dxf="1">
    <nc r="E34">
      <f>C34+3</f>
    </nc>
    <odxf>
      <border outline="0">
        <left/>
      </border>
    </odxf>
    <ndxf>
      <border outline="0">
        <left style="thin">
          <color indexed="64"/>
        </left>
      </border>
    </ndxf>
  </rcc>
  <rcc rId="4813" sId="2" odxf="1" dxf="1">
    <nc r="F34" t="inlineStr">
      <is>
        <t>706E</t>
      </is>
    </nc>
    <odxf>
      <font>
        <family val="2"/>
      </font>
      <border outline="0">
        <lef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ndxf>
  </rcc>
  <rfmt sheetId="2" sqref="G34" start="0" length="0">
    <dxf>
      <border outline="0">
        <left style="thin">
          <color indexed="64"/>
        </left>
      </border>
    </dxf>
  </rfmt>
  <rfmt sheetId="2" sqref="H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4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B35" start="0" length="0">
    <dxf>
      <font>
        <sz val="10"/>
        <color auto="1"/>
        <name val="Arial"/>
        <family val="2"/>
        <scheme val="none"/>
      </font>
    </dxf>
  </rfmt>
  <rfmt sheetId="2" sqref="C35" start="0" length="0">
    <dxf>
      <border outline="0">
        <left style="thin">
          <color indexed="64"/>
        </left>
      </border>
    </dxf>
  </rfmt>
  <rcc rId="4814" sId="2" odxf="1" dxf="1">
    <nc r="D35">
      <f>C35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815" sId="2" odxf="1" dxf="1">
    <nc r="E35">
      <f>+C35+3</f>
    </nc>
    <odxf>
      <border outline="0">
        <left/>
      </border>
    </odxf>
    <ndxf>
      <border outline="0">
        <left style="thin">
          <color indexed="64"/>
        </left>
      </border>
    </ndxf>
  </rcc>
  <rfmt sheetId="2" sqref="F3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2" sqref="G35" start="0" length="0">
    <dxf>
      <border outline="0">
        <left style="thin">
          <color indexed="64"/>
        </left>
      </border>
    </dxf>
  </rfmt>
  <rfmt sheetId="2" sqref="H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I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J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K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L35" start="0" length="0">
    <dxf>
      <border outline="0">
        <left style="thin">
          <color indexed="64"/>
        </left>
        <right style="thin">
          <color indexed="64"/>
        </right>
      </border>
    </dxf>
  </rfmt>
  <rfmt sheetId="2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B36" start="0" length="0">
    <dxf>
      <border outline="0">
        <bottom style="thin">
          <color indexed="64"/>
        </bottom>
      </border>
    </dxf>
  </rfmt>
  <rfmt sheetId="2" sqref="C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D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E36" start="0" length="0">
    <dxf>
      <border outline="0">
        <left style="thin">
          <color indexed="64"/>
        </left>
        <bottom style="thin">
          <color indexed="64"/>
        </bottom>
      </border>
    </dxf>
  </rfmt>
  <rfmt sheetId="2" sqref="F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G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H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I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J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K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L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816" sId="2" xfDxf="1" dxf="1">
    <nc r="A29" t="inlineStr">
      <is>
        <t>CMA CGM CENDRILLON</t>
      </is>
    </nc>
    <ndxf>
      <border outline="0">
        <left style="thin">
          <color indexed="64"/>
        </left>
      </border>
    </ndxf>
  </rcc>
  <rcc rId="4817" sId="2">
    <nc r="B29" t="inlineStr">
      <is>
        <t>227E</t>
      </is>
    </nc>
  </rcc>
  <rcc rId="4818" sId="2" numFmtId="19">
    <nc r="C29">
      <v>42769</v>
    </nc>
  </rcc>
  <rcc rId="4819" sId="2" xfDxf="1" dxf="1">
    <nc r="A33" t="inlineStr">
      <is>
        <t>CMA CGM ALMAVIVA</t>
      </is>
    </nc>
    <ndxf>
      <border outline="0">
        <left style="thin">
          <color indexed="64"/>
        </left>
      </border>
    </ndxf>
  </rcc>
  <rcc rId="4820" sId="2">
    <nc r="B33" t="inlineStr">
      <is>
        <t>229E</t>
      </is>
    </nc>
  </rcc>
  <rcc rId="4821" sId="2" numFmtId="19">
    <nc r="C33">
      <v>42776</v>
    </nc>
  </rcc>
  <rcc rId="4822" sId="2" numFmtId="4">
    <oc r="B26">
      <v>1702</v>
    </oc>
    <nc r="B26"/>
  </rcc>
  <rcc rId="4823" sId="2">
    <oc r="A26" t="inlineStr">
      <is>
        <t>MCC XIAMEN</t>
      </is>
    </oc>
    <nc r="A26" t="inlineStr">
      <is>
        <t>OMIT</t>
      </is>
    </nc>
  </rcc>
  <rfmt sheetId="2" sqref="A26">
    <dxf>
      <border diagonalUp="0" diagonalDown="0" outline="0">
        <left/>
        <right/>
        <top/>
        <bottom/>
      </border>
    </dxf>
  </rfmt>
  <rfmt sheetId="2" sqref="A26" start="0" length="2147483647">
    <dxf>
      <font>
        <color rgb="FFFF0000"/>
        <family val="2"/>
      </font>
    </dxf>
  </rfmt>
  <rcc rId="4824" sId="2" numFmtId="19">
    <nc r="C30">
      <v>42771</v>
    </nc>
  </rcc>
  <rcc rId="4825" sId="2" xfDxf="1" dxf="1">
    <nc r="A30" t="inlineStr">
      <is>
        <t>MAERSK ABERDEEN</t>
      </is>
    </nc>
  </rcc>
  <rcc rId="4826" sId="2" xfDxf="1" dxf="1">
    <nc r="A34" t="inlineStr">
      <is>
        <t xml:space="preserve">TYGRA </t>
      </is>
    </nc>
  </rcc>
  <rcc rId="4827" sId="2" numFmtId="19">
    <nc r="C34">
      <v>42778</v>
    </nc>
  </rcc>
  <rcc rId="4828" sId="2">
    <oc r="B27" t="inlineStr">
      <is>
        <t>17001N</t>
      </is>
    </oc>
    <nc r="B27"/>
  </rcc>
  <rcc rId="4829" sId="2">
    <oc r="A27" t="inlineStr">
      <is>
        <t>CAPE FORBY</t>
      </is>
    </oc>
    <nc r="A27" t="inlineStr">
      <is>
        <t>OMIT</t>
      </is>
    </nc>
  </rcc>
  <rfmt sheetId="2" sqref="A27" start="0" length="2147483647">
    <dxf>
      <font>
        <color rgb="FFFF0000"/>
        <family val="2"/>
      </font>
    </dxf>
  </rfmt>
  <rcc rId="4830" sId="2">
    <nc r="A31" t="inlineStr">
      <is>
        <t>OMIT</t>
      </is>
    </nc>
  </rcc>
  <rfmt sheetId="2" sqref="A31" start="0" length="2147483647">
    <dxf>
      <font>
        <color rgb="FFFF0000"/>
        <family val="2"/>
      </font>
    </dxf>
  </rfmt>
  <rcc rId="4831" sId="2" numFmtId="19">
    <nc r="C31">
      <v>42772</v>
    </nc>
  </rcc>
  <rcc rId="4832" sId="2" xfDxf="1" dxf="1">
    <nc r="A35" t="inlineStr">
      <is>
        <t>MAX KUDO</t>
      </is>
    </nc>
    <ndxf>
      <border outline="0">
        <left style="thin">
          <color indexed="64"/>
        </left>
      </border>
    </ndxf>
  </rcc>
  <rcc rId="4833" sId="2" xfDxf="1" dxf="1" quotePrefix="1">
    <nc r="B35" t="inlineStr">
      <is>
        <t>162TVN</t>
      </is>
    </nc>
    <ndxf>
      <numFmt numFmtId="1" formatCode="0"/>
      <alignment horizontal="left"/>
    </ndxf>
  </rcc>
  <rcc rId="4834" sId="2" numFmtId="19">
    <nc r="C35">
      <v>42779</v>
    </nc>
  </rcc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35" sId="2" xfDxf="1" dxf="1">
    <oc r="F29" t="inlineStr">
      <is>
        <t>SANTA ISABEL</t>
      </is>
    </oc>
    <nc r="F29" t="inlineStr">
      <is>
        <t>SAN CLEMENTE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36" sId="2">
    <oc r="F30" t="inlineStr">
      <is>
        <t>705E</t>
      </is>
    </oc>
    <nc r="F30" t="inlineStr">
      <is>
        <t>707E</t>
      </is>
    </nc>
  </rcc>
  <rcc rId="4837" sId="2" numFmtId="19">
    <oc r="G29">
      <v>42765</v>
    </oc>
    <nc r="G29">
      <v>42779</v>
    </nc>
  </rcc>
  <rcc rId="4838" sId="2" odxf="1" dxf="1">
    <oc r="J29">
      <f>+G29+36</f>
    </oc>
    <nc r="J29" t="inlineStr">
      <is>
        <t>OMIT</t>
      </is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fmt sheetId="2" sqref="J29" start="0" length="2147483647">
    <dxf>
      <font>
        <color rgb="FFFF0000"/>
        <family val="2"/>
      </font>
    </dxf>
  </rfmt>
  <rcc rId="4839" sId="2">
    <oc r="F34" t="inlineStr">
      <is>
        <t>706E</t>
      </is>
    </oc>
    <nc r="F34"/>
  </rcc>
  <rcc rId="4840" sId="2">
    <oc r="F33" t="inlineStr">
      <is>
        <t>SANTA CRUZ</t>
      </is>
    </oc>
    <nc r="F33" t="inlineStr">
      <is>
        <t>TBN</t>
      </is>
    </nc>
  </rcc>
  <rcc rId="4841" sId="2" numFmtId="19">
    <oc r="G33">
      <v>42772</v>
    </oc>
    <nc r="G33">
      <v>42786</v>
    </nc>
  </rcc>
  <rfmt sheetId="2" sqref="J13" start="0" length="2147483647">
    <dxf>
      <font>
        <color rgb="FFFF0000"/>
        <family val="2"/>
      </font>
    </dxf>
  </rfmt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42" sId="3" ref="A7:XFD7" action="deleteRow">
    <rfmt sheetId="3" xfDxf="1" sqref="A7:XFD7" start="0" length="0"/>
    <rcc rId="0" sId="3" dxf="1">
      <nc r="A7" t="inlineStr">
        <is>
          <t>UASC ZAMZAM</t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213E</t>
        </is>
      </nc>
      <ndxf>
        <numFmt numFmtId="1" formatCode="0"/>
        <alignment horizontal="left" vertical="top"/>
      </ndxf>
    </rcc>
    <rcc rId="0" sId="3" dxf="1" numFmtId="19">
      <nc r="C7">
        <v>42720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CSCL LONG BEACH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42730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843" sId="3" ref="A7:XFD7" action="deleteRow">
    <rfmt sheetId="3" xfDxf="1" sqref="A7:XFD7" start="0" length="0"/>
    <rcc rId="0" sId="3">
      <nc r="A7" t="inlineStr">
        <is>
          <t>MAERSK ABERDEEN</t>
        </is>
      </nc>
    </rcc>
    <rcc rId="0" sId="3" dxf="1" numFmtId="4">
      <nc r="B7">
        <v>1620</v>
      </nc>
      <ndxf>
        <numFmt numFmtId="1" formatCode="0"/>
        <alignment horizontal="left" vertical="top"/>
      </ndxf>
    </rcc>
    <rcc rId="0" sId="3" dxf="1" numFmtId="19">
      <nc r="C7">
        <v>42722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016E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844" sId="3" ref="A7:XFD7" action="deleteRow">
    <rfmt sheetId="3" xfDxf="1" sqref="A7:XFD7" start="0" length="0"/>
    <rcc rId="0" sId="3" dxf="1">
      <nc r="A7" t="inlineStr">
        <is>
          <t>CAPE FORBY</t>
        </is>
      </nc>
      <ndxf>
        <border outline="0">
          <left style="thin">
            <color indexed="64"/>
          </left>
        </border>
      </ndxf>
    </rcc>
    <rcc rId="0" sId="3" dxf="1" quotePrefix="1">
      <nc r="B7" t="inlineStr">
        <is>
          <t>16016N</t>
        </is>
      </nc>
      <ndxf>
        <numFmt numFmtId="1" formatCode="0"/>
        <alignment horizontal="left" vertical="top"/>
      </ndxf>
    </rcc>
    <rcc rId="0" sId="3" dxf="1" numFmtId="19">
      <nc r="C7">
        <v>42723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845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846" sId="3" ref="A7:XFD7" action="deleteRow">
    <rfmt sheetId="3" xfDxf="1" sqref="A7:XFD7" start="0" length="0"/>
    <rcc rId="0" sId="3" dxf="1">
      <nc r="A7" t="inlineStr">
        <is>
          <r>
            <t xml:space="preserve">COSCO IZMIR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215E</t>
        </is>
      </nc>
      <ndxf>
        <numFmt numFmtId="1" formatCode="0"/>
        <alignment horizontal="left" vertical="top"/>
      </ndxf>
    </rcc>
    <rcc rId="0" sId="3" dxf="1" numFmtId="19">
      <nc r="C7">
        <v>42728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HYUNDAI SPLENDOR</t>
        </is>
      </nc>
      <ndxf>
        <font>
          <sz val="10"/>
          <color rgb="FFFF0000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42737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847" sId="3" ref="A7:XFD7" action="deleteRow">
    <rfmt sheetId="3" xfDxf="1" sqref="A7:XFD7" start="0" length="0"/>
    <rcc rId="0" sId="3">
      <nc r="A7" t="inlineStr">
        <is>
          <t>TYGRA</t>
        </is>
      </nc>
    </rcc>
    <rcc rId="0" sId="3" dxf="1" numFmtId="4">
      <nc r="B7">
        <v>1654</v>
      </nc>
      <ndxf>
        <numFmt numFmtId="1" formatCode="0"/>
        <alignment horizontal="left" vertical="top"/>
      </ndxf>
    </rcc>
    <rcc rId="0" sId="3" dxf="1" numFmtId="19">
      <nc r="C7">
        <v>42729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045E</t>
        </is>
      </nc>
      <ndxf>
        <font>
          <sz val="10"/>
          <color rgb="FFFF0000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848" sId="3" ref="A7:XFD7" action="deleteRow">
    <rfmt sheetId="3" xfDxf="1" sqref="A7:XFD7" start="0" length="0"/>
    <rcc rId="0" sId="3" dxf="1">
      <nc r="A7" t="inlineStr">
        <is>
          <t>CAPE FAWLEY</t>
        </is>
      </nc>
      <ndxf>
        <border outline="0">
          <left style="thin">
            <color indexed="64"/>
          </left>
        </border>
      </ndxf>
    </rcc>
    <rcc rId="0" sId="3" dxf="1" quotePrefix="1">
      <nc r="B7" t="inlineStr">
        <is>
          <t>16003N</t>
        </is>
      </nc>
      <ndxf>
        <numFmt numFmtId="1" formatCode="0"/>
        <alignment horizontal="left" vertical="top"/>
      </ndxf>
    </rcc>
    <rcc rId="0" sId="3" dxf="1" numFmtId="19">
      <nc r="C7">
        <v>42730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849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4850" sId="3" ref="A27:XFD34" action="insertRow"/>
  <rfmt sheetId="3" sqref="A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7" start="0" length="0">
    <dxf>
      <font>
        <sz val="10"/>
        <color auto="1"/>
        <name val="Arial"/>
        <family val="2"/>
        <scheme val="none"/>
      </font>
    </dxf>
  </rfmt>
  <rfmt sheetId="3" sqref="C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27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7" start="0" length="0">
    <dxf>
      <border outline="0">
        <left style="thin">
          <color indexed="64"/>
        </left>
      </border>
    </dxf>
  </rfmt>
  <rfmt sheetId="3" sqref="F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H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I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J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K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L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M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N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851" sId="3" odxf="1" dxf="1">
    <nc r="O27">
      <f>G27+46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28" start="0" length="0">
    <dxf>
      <font>
        <sz val="10"/>
        <color auto="1"/>
        <name val="Arial"/>
        <family val="2"/>
        <scheme val="none"/>
      </font>
    </dxf>
  </rfmt>
  <rfmt sheetId="3" sqref="B28" start="0" length="0">
    <dxf>
      <font>
        <sz val="10"/>
        <color auto="1"/>
        <name val="Arial"/>
        <family val="2"/>
        <scheme val="none"/>
      </font>
    </dxf>
  </rfmt>
  <rfmt sheetId="3" sqref="C28" start="0" length="0">
    <dxf>
      <border outline="0">
        <left style="thin">
          <color indexed="64"/>
        </left>
      </border>
    </dxf>
  </rfmt>
  <rfmt sheetId="3" sqref="D28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8" start="0" length="0">
    <dxf>
      <border outline="0">
        <left style="thin">
          <color indexed="64"/>
        </left>
      </border>
    </dxf>
  </rfmt>
  <rfmt sheetId="3" sqref="F28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9" start="0" length="0">
    <dxf>
      <font>
        <sz val="10"/>
        <color auto="1"/>
        <name val="Arial"/>
        <family val="2"/>
        <scheme val="none"/>
      </font>
    </dxf>
  </rfmt>
  <rfmt sheetId="3" sqref="C29" start="0" length="0">
    <dxf>
      <border outline="0">
        <left style="thin">
          <color indexed="64"/>
        </left>
      </border>
    </dxf>
  </rfmt>
  <rfmt sheetId="3" sqref="D29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9" start="0" length="0">
    <dxf>
      <border outline="0">
        <left style="thin">
          <color indexed="64"/>
        </left>
      </border>
    </dxf>
  </rfmt>
  <rfmt sheetId="3" sqref="F29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30" start="0" length="0">
    <dxf>
      <border outline="0">
        <bottom style="thin">
          <color indexed="64"/>
        </bottom>
      </border>
    </dxf>
  </rfmt>
  <rfmt sheetId="3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30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A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31" start="0" length="0">
    <dxf>
      <font>
        <sz val="10"/>
        <color auto="1"/>
        <name val="Arial"/>
        <family val="2"/>
        <scheme val="none"/>
      </font>
    </dxf>
  </rfmt>
  <rfmt sheetId="3" sqref="C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31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1" start="0" length="0">
    <dxf>
      <border outline="0">
        <left style="thin">
          <color indexed="64"/>
        </left>
      </border>
    </dxf>
  </rfmt>
  <rfmt sheetId="3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852" sId="3" odxf="1" dxf="1">
    <nc r="H31">
      <f>G31+20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53" sId="3" odxf="1" dxf="1">
    <nc r="I31">
      <f>G31+22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54" sId="3" odxf="1" dxf="1">
    <nc r="J31">
      <f>G31+29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855" sId="3" odxf="1" dxf="1">
    <nc r="K31">
      <f>G31+33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L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M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N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856" sId="3" odxf="1" dxf="1">
    <nc r="O31">
      <f>G31+46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32" start="0" length="0">
    <dxf>
      <font>
        <sz val="10"/>
        <color auto="1"/>
        <name val="Arial"/>
        <family val="2"/>
        <scheme val="none"/>
      </font>
    </dxf>
  </rfmt>
  <rfmt sheetId="3" sqref="B32" start="0" length="0">
    <dxf>
      <font>
        <sz val="10"/>
        <color auto="1"/>
        <name val="Arial"/>
        <family val="2"/>
        <scheme val="none"/>
      </font>
    </dxf>
  </rfmt>
  <rfmt sheetId="3" sqref="C32" start="0" length="0">
    <dxf>
      <border outline="0">
        <left style="thin">
          <color indexed="64"/>
        </left>
      </border>
    </dxf>
  </rfmt>
  <rfmt sheetId="3" sqref="D32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2" start="0" length="0">
    <dxf>
      <border outline="0">
        <left style="thin">
          <color indexed="64"/>
        </left>
      </border>
    </dxf>
  </rfmt>
  <rfmt sheetId="3" sqref="F32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33" start="0" length="0">
    <dxf>
      <font>
        <sz val="10"/>
        <color auto="1"/>
        <name val="Arial"/>
        <family val="2"/>
        <scheme val="none"/>
      </font>
    </dxf>
  </rfmt>
  <rfmt sheetId="3" sqref="C33" start="0" length="0">
    <dxf>
      <border outline="0">
        <left style="thin">
          <color indexed="64"/>
        </left>
      </border>
    </dxf>
  </rfmt>
  <rfmt sheetId="3" sqref="D33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3" start="0" length="0">
    <dxf>
      <border outline="0">
        <left style="thin">
          <color indexed="64"/>
        </left>
      </border>
    </dxf>
  </rfmt>
  <rfmt sheetId="3" sqref="F33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34" start="0" length="0">
    <dxf>
      <border outline="0">
        <bottom style="thin">
          <color indexed="64"/>
        </bottom>
      </border>
    </dxf>
  </rfmt>
  <rfmt sheetId="3" sqref="C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34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857" sId="3">
    <oc r="D15">
      <f>C15</f>
    </oc>
    <nc r="D15">
      <f>C15</f>
    </nc>
  </rcc>
  <rcc rId="4858" sId="3">
    <oc r="E15">
      <f>+C15+2</f>
    </oc>
    <nc r="E15">
      <f>+C15+2</f>
    </nc>
  </rcc>
  <rcc rId="4859" sId="3">
    <oc r="D16">
      <f>C16</f>
    </oc>
    <nc r="D16">
      <f>C16</f>
    </nc>
  </rcc>
  <rcc rId="4860" sId="3">
    <oc r="E16">
      <f>C16+3</f>
    </oc>
    <nc r="E16">
      <f>C16+3</f>
    </nc>
  </rcc>
  <rcc rId="4861" sId="3">
    <oc r="D17">
      <f>C17</f>
    </oc>
    <nc r="D17">
      <f>C17</f>
    </nc>
  </rcc>
  <rcc rId="4862" sId="3">
    <oc r="E17">
      <f>+C17+3</f>
    </oc>
    <nc r="E17">
      <f>+C17+3</f>
    </nc>
  </rcc>
  <rcc rId="4863" sId="3">
    <oc r="D19">
      <f>C19</f>
    </oc>
    <nc r="D19">
      <f>C19</f>
    </nc>
  </rcc>
  <rcc rId="4864" sId="3">
    <oc r="E19">
      <f>+C19+2</f>
    </oc>
    <nc r="E19">
      <f>+C19+2</f>
    </nc>
  </rcc>
  <rcc rId="4865" sId="3">
    <oc r="D20">
      <f>C20</f>
    </oc>
    <nc r="D20">
      <f>C20</f>
    </nc>
  </rcc>
  <rcc rId="4866" sId="3">
    <oc r="E20">
      <f>C20+3</f>
    </oc>
    <nc r="E20">
      <f>C20+3</f>
    </nc>
  </rcc>
  <rcc rId="4867" sId="3">
    <oc r="D21">
      <f>C21</f>
    </oc>
    <nc r="D21">
      <f>C21</f>
    </nc>
  </rcc>
  <rcc rId="4868" sId="3">
    <oc r="E21">
      <f>+C21+3</f>
    </oc>
    <nc r="E21">
      <f>+C21+3</f>
    </nc>
  </rcc>
  <rcc rId="4869" sId="3">
    <oc r="D23">
      <f>C23</f>
    </oc>
    <nc r="D23">
      <f>C23</f>
    </nc>
  </rcc>
  <rcc rId="4870" sId="3">
    <oc r="E23">
      <f>+C23+2</f>
    </oc>
    <nc r="E23">
      <f>+C23+2</f>
    </nc>
  </rcc>
  <rcc rId="4871" sId="3" odxf="1" dxf="1">
    <oc r="A24" t="inlineStr">
      <is>
        <t>MCC XIAMEN</t>
      </is>
    </oc>
    <nc r="A24" t="inlineStr">
      <is>
        <t>OMIT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872" sId="3" numFmtId="4">
    <oc r="B24">
      <v>1702</v>
    </oc>
    <nc r="B24"/>
  </rcc>
  <rcc rId="4873" sId="3">
    <oc r="D24">
      <f>C24</f>
    </oc>
    <nc r="D24">
      <f>C24</f>
    </nc>
  </rcc>
  <rcc rId="4874" sId="3">
    <oc r="E24">
      <f>C24+3</f>
    </oc>
    <nc r="E24">
      <f>C24+3</f>
    </nc>
  </rcc>
  <rcc rId="4875" sId="3" odxf="1" dxf="1">
    <oc r="A25" t="inlineStr">
      <is>
        <t>CAPE FORBY</t>
      </is>
    </oc>
    <nc r="A25" t="inlineStr">
      <is>
        <t>OMIT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4876" sId="3">
    <oc r="B25" t="inlineStr">
      <is>
        <t>17001N</t>
      </is>
    </oc>
    <nc r="B25"/>
  </rcc>
  <rcc rId="4877" sId="3">
    <oc r="D25">
      <f>C25</f>
    </oc>
    <nc r="D25">
      <f>C25</f>
    </nc>
  </rcc>
  <rcc rId="4878" sId="3">
    <oc r="E25">
      <f>+C25+3</f>
    </oc>
    <nc r="E25">
      <f>+C25+3</f>
    </nc>
  </rcc>
  <rcc rId="4879" sId="3">
    <nc r="A27" t="inlineStr">
      <is>
        <t>CMA CGM CENDRILLON</t>
      </is>
    </nc>
  </rcc>
  <rcc rId="4880" sId="3">
    <nc r="B27" t="inlineStr">
      <is>
        <t>227E</t>
      </is>
    </nc>
  </rcc>
  <rcc rId="4881" sId="3" numFmtId="19">
    <nc r="C27">
      <v>42769</v>
    </nc>
  </rcc>
  <rcc rId="4882" sId="3">
    <nc r="D27">
      <f>C27</f>
    </nc>
  </rcc>
  <rcc rId="4883" sId="3">
    <nc r="E27">
      <f>+C27+2</f>
    </nc>
  </rcc>
  <rcc rId="4884" sId="3">
    <nc r="A28" t="inlineStr">
      <is>
        <t>MAERSK ABERDEEN</t>
      </is>
    </nc>
  </rcc>
  <rcc rId="4885" sId="3" numFmtId="4">
    <nc r="B28">
      <v>1702</v>
    </nc>
  </rcc>
  <rcc rId="4886" sId="3" numFmtId="19">
    <nc r="C28">
      <v>42771</v>
    </nc>
  </rcc>
  <rcc rId="4887" sId="3">
    <nc r="D28">
      <f>C28</f>
    </nc>
  </rcc>
  <rcc rId="4888" sId="3">
    <nc r="E28">
      <f>C28+3</f>
    </nc>
  </rcc>
  <rcc rId="4889" sId="3" odxf="1" dxf="1">
    <nc r="A29" t="inlineStr">
      <is>
        <t>OMIT</t>
      </is>
    </nc>
    <ndxf>
      <font>
        <sz val="10"/>
        <color rgb="FFFF0000"/>
        <name val="Arial"/>
        <family val="2"/>
        <scheme val="none"/>
      </font>
    </ndxf>
  </rcc>
  <rcc rId="4890" sId="3" numFmtId="19">
    <nc r="C29">
      <v>42772</v>
    </nc>
  </rcc>
  <rcc rId="4891" sId="3">
    <nc r="D29">
      <f>C29</f>
    </nc>
  </rcc>
  <rcc rId="4892" sId="3">
    <nc r="E29">
      <f>+C29+3</f>
    </nc>
  </rcc>
  <rcc rId="4893" sId="3">
    <nc r="A31" t="inlineStr">
      <is>
        <t>CMA CGM ALMAVIVA</t>
      </is>
    </nc>
  </rcc>
  <rcc rId="4894" sId="3">
    <nc r="B31" t="inlineStr">
      <is>
        <t>229E</t>
      </is>
    </nc>
  </rcc>
  <rcc rId="4895" sId="3" numFmtId="19">
    <nc r="C31">
      <v>42776</v>
    </nc>
  </rcc>
  <rcc rId="4896" sId="3">
    <nc r="D31">
      <f>C31</f>
    </nc>
  </rcc>
  <rcc rId="4897" sId="3">
    <nc r="E31">
      <f>+C31+2</f>
    </nc>
  </rcc>
  <rcc rId="4898" sId="3">
    <nc r="A32" t="inlineStr">
      <is>
        <t xml:space="preserve">TYGRA </t>
      </is>
    </nc>
  </rcc>
  <rcc rId="4899" sId="3" numFmtId="4">
    <nc r="B32">
      <v>1702</v>
    </nc>
  </rcc>
  <rcc rId="4900" sId="3" numFmtId="19">
    <nc r="C32">
      <v>42778</v>
    </nc>
  </rcc>
  <rcc rId="4901" sId="3">
    <nc r="D32">
      <f>C32</f>
    </nc>
  </rcc>
  <rcc rId="4902" sId="3">
    <nc r="E32">
      <f>C32+3</f>
    </nc>
  </rcc>
  <rcc rId="4903" sId="3">
    <nc r="A33" t="inlineStr">
      <is>
        <t>MAX KUDO</t>
      </is>
    </nc>
  </rcc>
  <rcc rId="4904" sId="3" quotePrefix="1">
    <nc r="B33" t="inlineStr">
      <is>
        <t>162TVN</t>
      </is>
    </nc>
  </rcc>
  <rcc rId="4905" sId="3" numFmtId="19">
    <nc r="C33">
      <v>42779</v>
    </nc>
  </rcc>
  <rcc rId="4906" sId="3">
    <nc r="D33">
      <f>C33</f>
    </nc>
  </rcc>
  <rcc rId="4907" sId="3">
    <nc r="E33">
      <f>+C33+3</f>
    </nc>
  </rcc>
  <rrc rId="4908" sId="3" ref="L1:L1048576" action="insertCol"/>
  <rcc rId="4909" sId="3">
    <nc r="L6" t="inlineStr">
      <is>
        <t>Puerto Angamos (Chile)</t>
      </is>
    </nc>
  </rcc>
  <rrc rId="4910" sId="3" ref="P1:P1048576" action="deleteCol">
    <undo index="65535" exp="area" ref3D="1" dr="$A$1:$P$64" dn="Z_72F44690_8305_422A_8922_F7A1DE628A02_.wvu.PrintArea" sId="3"/>
    <undo index="65535" exp="area" ref3D="1" dr="$A$1:$P$64" dn="Z_70FFAA47_4AD7_46D2_BFDB_1E258C43FCCF_.wvu.PrintArea" sId="3"/>
    <undo index="65535" exp="area" ref3D="1" dr="$A$1:$P$64" dn="Z_6ED7B021_AAFD_4949_8688_A5EAA5939A6A_.wvu.PrintArea" sId="3"/>
    <undo index="65535" exp="area" ref3D="1" dr="$A$1:$P$64" dn="Z_6A7A80EC_684B_4EE0_8CA2_51C83B79CF33_.wvu.PrintArea" sId="3"/>
    <undo index="65535" exp="area" ref3D="1" dr="$A$1:$P$64" dn="Z_648CDC02_1AF9_4448_9F50_EB4DF87F0FFD_.wvu.PrintArea" sId="3"/>
    <undo index="65535" exp="area" ref3D="1" dr="$A$1:$P$64" dn="Z_5B982E75_5C3B_4D25_86F5_3FF220D11FD4_.wvu.PrintArea" sId="3"/>
    <undo index="65535" exp="area" ref3D="1" dr="$A$1:$P$64" dn="Z_547D48C2_EA32_40BF_A095_0ACC49CC0F8B_.wvu.PrintArea" sId="3"/>
    <undo index="65535" exp="area" ref3D="1" dr="$A$1:$P$64" dn="Z_53192856_769C_4874_9EAD_3AB79529F135_.wvu.PrintArea" sId="3"/>
    <undo index="65535" exp="area" ref3D="1" dr="$A$1:$P$64" dn="Z_4EFA2086_02F7_427A_937D_68BF4B988E36_.wvu.PrintArea" sId="3"/>
    <undo index="65535" exp="area" ref3D="1" dr="$A$1:$P$64" dn="Z_493A7AFE_46E3_4932_8777_9C356E83FF4A_.wvu.PrintArea" sId="3"/>
    <undo index="65535" exp="area" ref3D="1" dr="$A$1:$P$64" dn="Z_47ECE9F2_D10F_4070_8862_18D74E5BCFC2_.wvu.PrintArea" sId="3"/>
    <undo index="65535" exp="area" ref3D="1" dr="$A$1:$P$64" dn="Z_456AAD67_FD9D_46CC_8AE4_38E255E6EAA1_.wvu.PrintArea" sId="3"/>
    <undo index="65535" exp="area" ref3D="1" dr="$A$1:$P$64" dn="Z_394000C6_1E28_40C6_BB15_0097390C4F1A_.wvu.PrintArea" sId="3"/>
    <undo index="65535" exp="area" ref3D="1" dr="$A$1:$P$64" dn="Z_31993D40_91FF_4687_827A_DCDE4BF216C3_.wvu.PrintArea" sId="3"/>
    <undo index="65535" exp="area" ref3D="1" dr="$A$1:$P$64" dn="Z_318123AC_484D_4269_A75B_E5BB6F836C1A_.wvu.PrintArea" sId="3"/>
    <undo index="65535" exp="area" ref3D="1" dr="$A$1:$P$64" dn="Z_FFB04147_8DF7_459D_A11B_ACC781C351EA_.wvu.PrintArea" sId="3"/>
    <undo index="65535" exp="area" ref3D="1" dr="$A$1:$P$64" dn="Z_ECE903A3_F229_40BC_B567_CD810ADDB01A_.wvu.PrintArea" sId="3"/>
    <undo index="65535" exp="area" ref3D="1" dr="$A$1:$P$64" dn="Z_EADA1F00_79E9_4265_BA0C_AD12A8CC93F1_.wvu.PrintArea" sId="3"/>
    <undo index="65535" exp="area" ref3D="1" dr="$A$1:$P$64" dn="Z_E9571FEA_CE80_4226_BF1F_25E320789B09_.wvu.PrintArea" sId="3"/>
    <undo index="65535" exp="area" ref3D="1" dr="$A$1:$P$64" dn="Z_E4E44B84_BA90_4BFE_A656_1172F0EE275E_.wvu.PrintArea" sId="3"/>
    <undo index="65535" exp="area" ref3D="1" dr="$A$1:$P$64" dn="Z_D813C7F1_82AD_4177_A0B6_DF780F250157_.wvu.PrintArea" sId="3"/>
    <undo index="65535" exp="area" ref3D="1" dr="$A$1:$P$64" dn="Z_CB61870C_F7C5_4F91_BC98_986FD5FA79DD_.wvu.PrintArea" sId="3"/>
    <undo index="65535" exp="area" ref3D="1" dr="$A$1:$P$64" dn="Z_C836EF1A_2139_4C09_ABA7_0F571B2ADA53_.wvu.PrintArea" sId="3"/>
    <undo index="65535" exp="area" ref3D="1" dr="$A$1:$P$64" dn="Z_C516F85A_11E6_4C92_BE16_F7163882F85A_.wvu.PrintArea" sId="3"/>
    <undo index="65535" exp="area" ref3D="1" dr="$A$1:$P$64" dn="Z_C4ADBA89_7028_4781_A5C8_20B1991E8018_.wvu.PrintArea" sId="3"/>
    <undo index="65535" exp="area" ref3D="1" dr="$A$1:$P$64" dn="Z_AFA97FE5_EB2D_4EBD_A937_DC2E6D78335A_.wvu.PrintArea" sId="3"/>
    <undo index="65535" exp="area" ref3D="1" dr="$A$1:$P$64" dn="Z_AF708BEB_7E24_4932_AE2D_A14AA8FB9A20_.wvu.PrintArea" sId="3"/>
    <undo index="65535" exp="area" ref3D="1" dr="$A$1:$P$64" dn="Z_A1E0DC65_553C_444F_B2FF_A96031258B72_.wvu.PrintArea" sId="3"/>
    <undo index="65535" exp="area" ref3D="1" dr="$A$1:$P$64" dn="Z_A03A13B4_DD6F_4034_A226_1731D36237E9_.wvu.PrintArea" sId="3"/>
    <undo index="65535" exp="area" ref3D="1" dr="$A$1:$P$64" dn="Z_9BED4409_FBEF_4E1D_AADB_56118F35C063_.wvu.PrintArea" sId="3"/>
    <undo index="65535" exp="area" ref3D="1" dr="$A$1:$P$64" dn="Z_29485D17_BA09_4753_808D_0D9F6EB9B6CA_.wvu.PrintArea" sId="3"/>
    <undo index="65535" exp="area" ref3D="1" dr="$A$1:$P$64" dn="Z_25796BC4_55CB_4111_A01C_3FC25648636F_.wvu.PrintArea" sId="3"/>
    <undo index="65535" exp="area" ref3D="1" dr="$A$1:$P$64" dn="Z_25414C84_1A5D_4CF7_8849_332F4DBBAFCB_.wvu.PrintArea" sId="3"/>
    <undo index="65535" exp="area" ref3D="1" dr="$A$1:$P$64" dn="Z_1C65A68F_C576_41BB_82FA_93215F14D9DD_.wvu.PrintArea" sId="3"/>
    <undo index="65535" exp="area" ref3D="1" dr="$A$1:$P$64" dn="Z_16723B2D_105B_49C6_BA82_A5095795BC78_.wvu.PrintArea" sId="3"/>
    <undo index="65535" exp="area" ref3D="1" dr="$A$1:$P$64" dn="Z_004C2E6B_F328_45A2_9AC0_78DE656702A6_.wvu.PrintArea" sId="3"/>
    <undo index="65535" exp="area" ref3D="1" dr="$A$1:$P$64" dn="Print_Area" sId="3"/>
    <rfmt sheetId="3" xfDxf="1" sqref="P1:P1048576" start="0" length="0"/>
    <rfmt sheetId="3" sqref="P4" start="0" length="0">
      <dxf>
        <alignment horizontal="center" vertical="center"/>
      </dxf>
    </rfmt>
    <rcc rId="0" sId="3" dxf="1">
      <nc r="P6" t="inlineStr">
        <is>
          <t>Puerto Angamos (Chile)</t>
        </is>
      </nc>
      <ndxf>
        <font>
          <b/>
          <sz val="10"/>
          <color auto="1"/>
          <name val="Arial"/>
          <family val="2"/>
          <scheme val="none"/>
        </font>
        <fill>
          <patternFill patternType="solid">
            <bgColor indexed="41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P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P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10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>
      <nc r="P11">
        <f>G11+46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P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1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14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>
      <nc r="P15">
        <f>G15+46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P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1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1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>
      <nc r="P19">
        <f>G19+46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P20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2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2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>
      <nc r="P23">
        <f>G23+46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P24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2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2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>
      <nc r="P27">
        <f>G27+46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P2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2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30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>
      <nc r="P31">
        <f>G31+46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P3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33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P34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>
      <nc r="P35">
        <f>P23-$C$25</f>
      </nc>
      <ndxf>
        <font>
          <b/>
          <sz val="10"/>
          <color auto="1"/>
          <name val="Arial"/>
          <family val="2"/>
          <scheme val="none"/>
        </font>
        <alignment horizontal="center" vertical="top"/>
      </ndxf>
    </rcc>
    <rfmt sheetId="3" sqref="P3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P37" start="0" length="0">
      <dxf>
        <font>
          <sz val="10"/>
          <color auto="1"/>
          <name val="Arial"/>
          <family val="2"/>
          <scheme val="none"/>
        </font>
        <numFmt numFmtId="21" formatCode="dd/mmm"/>
      </dxf>
    </rfmt>
    <rfmt sheetId="3" sqref="P38" start="0" length="0">
      <dxf>
        <font>
          <sz val="10"/>
          <color auto="1"/>
          <name val="Arial"/>
          <family val="2"/>
          <scheme val="none"/>
        </font>
        <numFmt numFmtId="21" formatCode="dd/mmm"/>
      </dxf>
    </rfmt>
    <rfmt sheetId="3" sqref="P39" start="0" length="0">
      <dxf>
        <font>
          <sz val="10"/>
          <color auto="1"/>
          <name val="Arial"/>
          <family val="2"/>
          <scheme val="none"/>
        </font>
        <numFmt numFmtId="21" formatCode="dd/mmm"/>
      </dxf>
    </rfmt>
    <rfmt sheetId="3" sqref="P40" start="0" length="0">
      <dxf>
        <font>
          <sz val="10"/>
          <color auto="1"/>
          <name val="Arial"/>
          <family val="2"/>
          <scheme val="none"/>
        </font>
        <numFmt numFmtId="21" formatCode="dd/mmm"/>
      </dxf>
    </rfmt>
    <rfmt sheetId="3" sqref="P41" start="0" length="0">
      <dxf>
        <font>
          <sz val="10"/>
          <color auto="1"/>
          <name val="Arial"/>
          <family val="2"/>
          <scheme val="none"/>
        </font>
        <numFmt numFmtId="21" formatCode="dd/mmm"/>
      </dxf>
    </rfmt>
    <rfmt sheetId="3" sqref="P42" start="0" length="0">
      <dxf>
        <font>
          <sz val="10"/>
          <color auto="1"/>
          <name val="Arial"/>
          <family val="2"/>
          <scheme val="none"/>
        </font>
        <numFmt numFmtId="21" formatCode="dd/mmm"/>
      </dxf>
    </rfmt>
  </rrc>
  <rfmt sheetId="3" sqref="L8">
    <dxf>
      <numFmt numFmtId="2" formatCode="0.00"/>
    </dxf>
  </rfmt>
  <rcc rId="4911" sId="3" numFmtId="19">
    <nc r="L7">
      <f>G7+36</f>
    </nc>
  </rcc>
  <rcc rId="4912" sId="3">
    <nc r="L11">
      <f>G11+36</f>
    </nc>
  </rcc>
  <rcc rId="4913" sId="3">
    <nc r="L15">
      <f>G15+36</f>
    </nc>
  </rcc>
  <rcc rId="4914" sId="3">
    <nc r="L19">
      <f>G19+36</f>
    </nc>
  </rcc>
  <rcc rId="4915" sId="3">
    <nc r="L23">
      <f>G23+36</f>
    </nc>
  </rcc>
  <rcc rId="4916" sId="3">
    <nc r="L31">
      <f>G31+36</f>
    </nc>
  </rcc>
  <rfmt sheetId="3" sqref="M8">
    <dxf>
      <numFmt numFmtId="4" formatCode="#,##0.00"/>
    </dxf>
  </rfmt>
  <rcc rId="4917" sId="3" numFmtId="19">
    <oc r="M7">
      <f>G7+37</f>
    </oc>
    <nc r="M7">
      <f>G7+40</f>
    </nc>
  </rcc>
  <rcc rId="4918" sId="3">
    <oc r="N7">
      <f>G7+39</f>
    </oc>
    <nc r="N7">
      <f>G7+41</f>
    </nc>
  </rcc>
  <rcc rId="4919" sId="3">
    <oc r="O7">
      <f>G7+41</f>
    </oc>
    <nc r="O7">
      <f>G7+43</f>
    </nc>
  </rcc>
  <rcc rId="4920" sId="3">
    <oc r="M11">
      <f>G11+37</f>
    </oc>
    <nc r="M11">
      <f>G11+40</f>
    </nc>
  </rcc>
  <rcc rId="4921" sId="3">
    <oc r="N11">
      <f>G11+39</f>
    </oc>
    <nc r="N11">
      <f>G11+41</f>
    </nc>
  </rcc>
  <rcc rId="4922" sId="3">
    <oc r="O11">
      <f>G11+41</f>
    </oc>
    <nc r="O11">
      <f>G11+43</f>
    </nc>
  </rcc>
  <rcc rId="4923" sId="3">
    <oc r="M15">
      <f>G15+37</f>
    </oc>
    <nc r="M15">
      <f>G15+40</f>
    </nc>
  </rcc>
  <rcc rId="4924" sId="3">
    <oc r="N15">
      <f>G15+39</f>
    </oc>
    <nc r="N15">
      <f>G15+41</f>
    </nc>
  </rcc>
  <rcc rId="4925" sId="3">
    <oc r="O15">
      <f>G15+41</f>
    </oc>
    <nc r="O15">
      <f>G15+43</f>
    </nc>
  </rcc>
  <rcc rId="4926" sId="3">
    <oc r="M19">
      <f>G19+37</f>
    </oc>
    <nc r="M19">
      <f>G19+40</f>
    </nc>
  </rcc>
  <rcc rId="4927" sId="3">
    <oc r="N19">
      <f>G19+39</f>
    </oc>
    <nc r="N19">
      <f>G19+41</f>
    </nc>
  </rcc>
  <rcc rId="4928" sId="3">
    <oc r="O19">
      <f>G19+41</f>
    </oc>
    <nc r="O19">
      <f>G19+43</f>
    </nc>
  </rcc>
  <rcc rId="4929" sId="3">
    <oc r="M23">
      <f>G23+37</f>
    </oc>
    <nc r="M23">
      <f>G23+40</f>
    </nc>
  </rcc>
  <rcc rId="4930" sId="3">
    <nc r="M27">
      <f>G27+40</f>
    </nc>
  </rcc>
  <rcc rId="4931" sId="3">
    <nc r="N27">
      <f>G27+41</f>
    </nc>
  </rcc>
  <rcc rId="4932" sId="3">
    <nc r="O27">
      <f>G27+43</f>
    </nc>
  </rcc>
  <rcc rId="4933" sId="3">
    <nc r="M31">
      <f>G31+40</f>
    </nc>
  </rcc>
  <rcc rId="4934" sId="3">
    <nc r="N31">
      <f>G31+41</f>
    </nc>
  </rcc>
  <rcc rId="4935" sId="3">
    <nc r="O31">
      <f>G31+43</f>
    </nc>
  </rcc>
  <rcc rId="4936" sId="3" odxf="1" dxf="1">
    <oc r="N23">
      <f>G23+39</f>
    </oc>
    <nc r="N23" t="inlineStr">
      <is>
        <t>OMIT</t>
      </is>
    </nc>
    <ndxf>
      <font>
        <sz val="10"/>
        <color auto="1"/>
        <name val="Arial"/>
        <family val="2"/>
        <scheme val="none"/>
      </font>
    </ndxf>
  </rcc>
  <rcc rId="4937" sId="3" odxf="1" dxf="1">
    <oc r="O23">
      <f>G23+41</f>
    </oc>
    <nc r="O23" t="inlineStr">
      <is>
        <t>OMIT</t>
      </is>
    </nc>
    <ndxf>
      <font>
        <sz val="10"/>
        <color auto="1"/>
        <name val="Arial"/>
        <family val="2"/>
        <scheme val="none"/>
      </font>
    </ndxf>
  </rcc>
  <rfmt sheetId="3" sqref="N23:O23" start="0" length="2147483647">
    <dxf>
      <font>
        <color rgb="FFFF0000"/>
        <family val="2"/>
      </font>
    </dxf>
  </rfmt>
  <rcc rId="4938" sId="3" xfDxf="1" dxf="1">
    <nc r="F27" t="inlineStr">
      <is>
        <t>MSC TRIESTE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939" sId="3">
    <nc r="F28" t="inlineStr">
      <is>
        <t>706E</t>
      </is>
    </nc>
  </rcc>
  <rcc rId="4940" sId="3" numFmtId="19">
    <nc r="G27">
      <v>42779</v>
    </nc>
  </rcc>
  <rcc rId="4941" sId="3" odxf="1" dxf="1">
    <nc r="H27" t="inlineStr">
      <is>
        <t>OMIT</t>
      </is>
    </nc>
    <ndxf>
      <font>
        <sz val="10"/>
        <color auto="1"/>
        <name val="Arial"/>
        <family val="2"/>
        <scheme val="none"/>
      </font>
    </ndxf>
  </rcc>
  <rfmt sheetId="3" sqref="H27" start="0" length="2147483647">
    <dxf>
      <font>
        <color rgb="FFFF0000"/>
        <family val="2"/>
      </font>
    </dxf>
  </rfmt>
  <rcc rId="4942" sId="3" odxf="1" dxf="1">
    <nc r="I27" t="inlineStr">
      <is>
        <t>OMIT</t>
      </is>
    </nc>
    <ndxf>
      <font>
        <color rgb="FFFF0000"/>
        <family val="2"/>
      </font>
    </ndxf>
  </rcc>
  <rcc rId="4943" sId="3" odxf="1" dxf="1">
    <nc r="J27" t="inlineStr">
      <is>
        <t>OMIT</t>
      </is>
    </nc>
    <ndxf>
      <font>
        <color rgb="FFFF0000"/>
        <family val="2"/>
      </font>
    </ndxf>
  </rcc>
  <rcc rId="4944" sId="3" odxf="1" dxf="1">
    <nc r="K27" t="inlineStr">
      <is>
        <t>OMIT</t>
      </is>
    </nc>
    <ndxf>
      <font>
        <color rgb="FFFF0000"/>
        <family val="2"/>
      </font>
    </ndxf>
  </rcc>
  <rcc rId="4945" sId="3" odxf="1" dxf="1">
    <nc r="L27" t="inlineStr">
      <is>
        <t>OMIT</t>
      </is>
    </nc>
    <ndxf>
      <font>
        <color rgb="FFFF0000"/>
        <family val="2"/>
      </font>
    </ndxf>
  </rcc>
  <rcc rId="4946" sId="3" xfDxf="1" dxf="1">
    <nc r="F31" t="inlineStr">
      <is>
        <t>MSC KATRINA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947" sId="3">
    <nc r="F32" t="inlineStr">
      <is>
        <t>707E</t>
      </is>
    </nc>
  </rcc>
  <rcc rId="4948" sId="3" numFmtId="19">
    <nc r="G31">
      <v>42786</v>
    </nc>
  </rcc>
  <rcc rId="4949" sId="3">
    <oc r="H35">
      <f>H23-$C$25</f>
    </oc>
    <nc r="H35">
      <f>H31-$C$33</f>
    </nc>
  </rcc>
  <rcc rId="4950" sId="3">
    <oc r="I35">
      <f>I23-$C$25</f>
    </oc>
    <nc r="I35">
      <f>I31-$C$33</f>
    </nc>
  </rcc>
  <rcc rId="4951" sId="3">
    <oc r="J35">
      <f>J23-$C$25</f>
    </oc>
    <nc r="J35">
      <f>J31-$C$33</f>
    </nc>
  </rcc>
  <rcc rId="4952" sId="3">
    <oc r="K35">
      <f>K23-$C$25</f>
    </oc>
    <nc r="K35">
      <f>K31-$C$33</f>
    </nc>
  </rcc>
  <rcc rId="4953" sId="3">
    <nc r="L35">
      <f>L31-$C$33</f>
    </nc>
  </rcc>
  <rcc rId="4954" sId="3">
    <oc r="M35">
      <f>M23-$C$25</f>
    </oc>
    <nc r="M35">
      <f>M31-$C$33</f>
    </nc>
  </rcc>
  <rcc rId="4955" sId="3">
    <oc r="N35">
      <f>N23-$C$25</f>
    </oc>
    <nc r="N35">
      <f>N31-$C$33</f>
    </nc>
  </rcc>
  <rcc rId="4956" sId="3">
    <oc r="O35">
      <f>O23-$C$25</f>
    </oc>
    <nc r="O35">
      <f>O31-$C$33</f>
    </nc>
  </rcc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57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r>
            <t xml:space="preserve">SKY CHALLENGE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1617N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42726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CSAV TRAIGUEN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42737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958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STARSHIP LEO</t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0066N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42729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652E</t>
        </is>
      </nc>
      <n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4959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4960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961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STARSHIP URSA</t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0066N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42736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CMA CGM OHIO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42744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962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143E</t>
        </is>
      </nc>
      <n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4963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964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SKY CHALLENGE</t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1618N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42743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COCHRANE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42385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4965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702E</t>
        </is>
      </nc>
      <n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4966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4967" sId="4" ref="A19:XFD24" action="insertRow"/>
  <rfmt sheetId="4" sqref="A19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19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19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4968" sId="4" odxf="1" dxf="1">
    <nc r="D19">
      <f>C19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969" sId="4" odxf="1" dxf="1">
    <nc r="E19">
      <f>C19+6</f>
    </nc>
    <odxf>
      <border outline="0">
        <left/>
      </border>
    </odxf>
    <ndxf>
      <border outline="0">
        <left style="thin">
          <color indexed="64"/>
        </left>
      </border>
    </ndxf>
  </rcc>
  <rfmt sheetId="4" sqref="F19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19" start="0" length="0">
    <dxf>
      <border outline="0">
        <right style="thin">
          <color indexed="64"/>
        </right>
        <top style="thin">
          <color indexed="64"/>
        </top>
      </border>
    </dxf>
  </rfmt>
  <rcc rId="4970" sId="4" odxf="1" dxf="1">
    <nc r="H19">
      <f>G19+15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971" sId="4" odxf="1" dxf="1">
    <nc r="I19">
      <f>H19+11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0" start="0" length="0">
    <dxf>
      <border outline="0">
        <left style="thin">
          <color indexed="64"/>
        </left>
      </border>
    </dxf>
  </rfmt>
  <rfmt sheetId="4" sqref="C20" start="0" length="0">
    <dxf>
      <border outline="0">
        <left style="thin">
          <color indexed="64"/>
        </left>
      </border>
    </dxf>
  </rfmt>
  <rfmt sheetId="4" sqref="D20" start="0" length="0">
    <dxf>
      <border outline="0">
        <left style="thin">
          <color indexed="64"/>
        </left>
      </border>
    </dxf>
  </rfmt>
  <rfmt sheetId="4" sqref="E20" start="0" length="0">
    <dxf>
      <border outline="0">
        <left style="thin">
          <color indexed="64"/>
        </left>
      </border>
    </dxf>
  </rfmt>
  <rfmt sheetId="4" sqref="F20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0" start="0" length="0">
    <dxf>
      <border outline="0">
        <right style="thin">
          <color indexed="64"/>
        </right>
      </border>
    </dxf>
  </rfmt>
  <rfmt sheetId="4" sqref="H20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0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1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1" start="0" length="0">
    <dxf>
      <border outline="0">
        <bottom style="thin">
          <color indexed="64"/>
        </bottom>
      </border>
    </dxf>
  </rfmt>
  <rfmt sheetId="4" sqref="C21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1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1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1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A22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2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2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4972" sId="4" odxf="1" dxf="1">
    <nc r="D22">
      <f>C22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973" sId="4" odxf="1" dxf="1">
    <nc r="E22">
      <f>C22+6</f>
    </nc>
    <odxf>
      <border outline="0">
        <left/>
      </border>
    </odxf>
    <ndxf>
      <border outline="0">
        <left style="thin">
          <color indexed="64"/>
        </left>
      </border>
    </ndxf>
  </rcc>
  <rfmt sheetId="4" sqref="F22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2" start="0" length="0">
    <dxf>
      <border outline="0">
        <right style="thin">
          <color indexed="64"/>
        </right>
        <top style="thin">
          <color indexed="64"/>
        </top>
      </border>
    </dxf>
  </rfmt>
  <rcc rId="4974" sId="4" odxf="1" dxf="1">
    <nc r="H22">
      <f>G22+15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975" sId="4" odxf="1" dxf="1">
    <nc r="I22">
      <f>H22+11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3" start="0" length="0">
    <dxf>
      <border outline="0">
        <left style="thin">
          <color indexed="64"/>
        </left>
      </border>
    </dxf>
  </rfmt>
  <rfmt sheetId="4" sqref="C23" start="0" length="0">
    <dxf>
      <border outline="0">
        <left style="thin">
          <color indexed="64"/>
        </left>
      </border>
    </dxf>
  </rfmt>
  <rfmt sheetId="4" sqref="D23" start="0" length="0">
    <dxf>
      <border outline="0">
        <left style="thin">
          <color indexed="64"/>
        </left>
      </border>
    </dxf>
  </rfmt>
  <rfmt sheetId="4" sqref="E23" start="0" length="0">
    <dxf>
      <border outline="0">
        <left style="thin">
          <color indexed="64"/>
        </left>
      </border>
    </dxf>
  </rfmt>
  <rfmt sheetId="4" sqref="F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3" start="0" length="0">
    <dxf>
      <border outline="0">
        <right style="thin">
          <color indexed="64"/>
        </right>
      </border>
    </dxf>
  </rfmt>
  <rfmt sheetId="4" sqref="H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4" start="0" length="0">
    <dxf>
      <border outline="0">
        <bottom style="thin">
          <color indexed="64"/>
        </bottom>
      </border>
    </dxf>
  </rfmt>
  <rfmt sheetId="4" sqref="C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4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976" sId="4" xfDxf="1" dxf="1">
    <nc r="A19" t="inlineStr">
      <is>
        <t>STARSHIP LEO</t>
      </is>
    </nc>
    <ndxf>
      <border outline="0">
        <left style="thin">
          <color indexed="64"/>
        </left>
      </border>
    </ndxf>
  </rcc>
  <rcc rId="4977" sId="4">
    <nc r="B19" t="inlineStr">
      <is>
        <t>0068N</t>
      </is>
    </nc>
  </rcc>
  <rcc rId="4978" sId="4" numFmtId="19">
    <nc r="C19">
      <v>42771</v>
    </nc>
  </rcc>
  <rcc rId="4979" sId="4" xfDxf="1" dxf="1">
    <nc r="A22" t="inlineStr">
      <is>
        <t>STARSHIP URSA</t>
      </is>
    </nc>
    <ndxf>
      <border outline="0">
        <left style="thin">
          <color indexed="64"/>
        </left>
      </border>
    </ndxf>
  </rcc>
  <rcc rId="4980" sId="4" xfDxf="1" dxf="1">
    <nc r="B22" t="inlineStr">
      <is>
        <t>0068N</t>
      </is>
    </nc>
    <ndxf>
      <numFmt numFmtId="1" formatCode="0"/>
      <alignment horizontal="left"/>
    </ndxf>
  </rcc>
  <rcc rId="4981" sId="4" numFmtId="19">
    <nc r="C22">
      <v>42778</v>
    </nc>
  </rcc>
  <rcc rId="4982" sId="4" xfDxf="1" dxf="1" quotePrefix="1">
    <nc r="F19" t="inlineStr">
      <is>
        <t>CORCOVADO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983" sId="4" quotePrefix="1">
    <nc r="F20" t="inlineStr">
      <is>
        <t>706E</t>
      </is>
    </nc>
  </rcc>
  <rcc rId="4984" sId="4" numFmtId="19">
    <nc r="G19">
      <v>42779</v>
    </nc>
  </rcc>
  <rcc rId="4985" sId="4" xfDxf="1" dxf="1" quotePrefix="1">
    <nc r="F22" t="inlineStr">
      <is>
        <t>CAUTIN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986" sId="4" quotePrefix="1">
    <nc r="F23" t="inlineStr">
      <is>
        <t>707E</t>
      </is>
    </nc>
  </rcc>
  <rcc rId="4987" sId="4" numFmtId="19">
    <nc r="G22">
      <v>42786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5" sId="9" numFmtId="19">
    <oc r="C26">
      <v>42709</v>
    </oc>
    <nc r="C26">
      <v>42710</v>
    </nc>
  </rcc>
  <rcc rId="2356" sId="9">
    <oc r="A26" t="inlineStr">
      <is>
        <t>HANSA HOMBURG</t>
      </is>
    </oc>
    <nc r="A26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88" sId="5" ref="A28:XFD33" action="insertRow"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</rrc>
  <rfmt sheetId="5" sqref="A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8" start="0" length="0">
    <dxf>
      <font>
        <sz val="10"/>
        <color auto="1"/>
        <name val="Arial"/>
        <family val="2"/>
        <scheme val="none"/>
      </font>
    </dxf>
  </rfmt>
  <rfmt sheetId="5" sqref="C28" start="0" length="0">
    <dxf>
      <border outline="0">
        <left style="thin">
          <color indexed="64"/>
        </left>
      </border>
    </dxf>
  </rfmt>
  <rcc rId="4989" sId="5" odxf="1" dxf="1">
    <nc r="D28">
      <f>C28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990" sId="5" odxf="1" dxf="1">
    <nc r="E28">
      <f>+C28+3</f>
    </nc>
    <odxf>
      <border outline="0">
        <left/>
      </border>
    </odxf>
    <ndxf>
      <border outline="0">
        <left style="thin">
          <color indexed="64"/>
        </left>
      </border>
    </ndxf>
  </rcc>
  <rfmt sheetId="5" sqref="F2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991" sId="5" odxf="1" dxf="1">
    <nc r="H28">
      <f>G28+31</f>
    </nc>
    <odxf>
      <border outline="0">
        <top/>
      </border>
    </odxf>
    <ndxf>
      <border outline="0">
        <top style="thin">
          <color indexed="64"/>
        </top>
      </border>
    </ndxf>
  </rcc>
  <rcc rId="4992" sId="5" odxf="1" dxf="1">
    <nc r="I28">
      <f>G28+32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993" sId="5" odxf="1" dxf="1">
    <nc r="J28">
      <f>G28+33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994" sId="5" odxf="1" dxf="1">
    <nc r="K28">
      <f>G28+36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29" start="0" length="0">
    <dxf>
      <font>
        <sz val="10"/>
        <color auto="1"/>
        <name val="Arial"/>
        <family val="2"/>
        <scheme val="none"/>
      </font>
    </dxf>
  </rfmt>
  <rfmt sheetId="5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4995" sId="5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996" sId="5" odxf="1" dxf="1">
    <nc r="E29">
      <f>+C29+2</f>
    </nc>
    <odxf>
      <border outline="0">
        <left/>
      </border>
    </odxf>
    <ndxf>
      <border outline="0">
        <left style="thin">
          <color indexed="64"/>
        </left>
      </border>
    </ndxf>
  </rcc>
  <rfmt sheetId="5" sqref="F29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29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30" start="0" length="0">
    <dxf>
      <border outline="0">
        <bottom style="thin">
          <color indexed="64"/>
        </bottom>
      </border>
    </dxf>
  </rfmt>
  <rfmt sheetId="5" sqref="B30" start="0" length="0">
    <dxf>
      <border outline="0">
        <bottom style="thin">
          <color indexed="64"/>
        </bottom>
      </border>
    </dxf>
  </rfmt>
  <rfmt sheetId="5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30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A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31" start="0" length="0">
    <dxf>
      <font>
        <sz val="10"/>
        <color auto="1"/>
        <name val="Arial"/>
        <family val="2"/>
        <scheme val="none"/>
      </font>
    </dxf>
  </rfmt>
  <rfmt sheetId="5" sqref="C31" start="0" length="0">
    <dxf>
      <border outline="0">
        <left style="thin">
          <color indexed="64"/>
        </left>
      </border>
    </dxf>
  </rfmt>
  <rcc rId="4997" sId="5" odxf="1" dxf="1">
    <nc r="D31">
      <f>C31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4998" sId="5" odxf="1" dxf="1">
    <nc r="E31">
      <f>+C31+3</f>
    </nc>
    <odxf>
      <border outline="0">
        <left/>
      </border>
    </odxf>
    <ndxf>
      <border outline="0">
        <left style="thin">
          <color indexed="64"/>
        </left>
      </border>
    </ndxf>
  </rcc>
  <rfmt sheetId="5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5" sqref="G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999" sId="5" odxf="1" dxf="1">
    <nc r="H31">
      <f>G31+31</f>
    </nc>
    <odxf>
      <border outline="0">
        <top/>
      </border>
    </odxf>
    <ndxf>
      <border outline="0">
        <top style="thin">
          <color indexed="64"/>
        </top>
      </border>
    </ndxf>
  </rcc>
  <rcc rId="5000" sId="5" odxf="1" dxf="1">
    <nc r="I31">
      <f>G31+32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001" sId="5" odxf="1" dxf="1">
    <nc r="J31">
      <f>G31+33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002" sId="5" odxf="1" dxf="1">
    <nc r="K31">
      <f>G31+36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5" sqref="A3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5" sqref="B32" start="0" length="0">
    <dxf>
      <font>
        <sz val="10"/>
        <color auto="1"/>
        <name val="Arial"/>
        <family val="2"/>
        <scheme val="none"/>
      </font>
    </dxf>
  </rfmt>
  <rfmt sheetId="5" sqref="C3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5003" sId="5" odxf="1" dxf="1">
    <nc r="D32">
      <f>C32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004" sId="5" odxf="1" dxf="1">
    <nc r="E32">
      <f>+C32+2</f>
    </nc>
    <odxf>
      <border outline="0">
        <left/>
      </border>
    </odxf>
    <ndxf>
      <border outline="0">
        <left style="thin">
          <color indexed="64"/>
        </left>
      </border>
    </ndxf>
  </rcc>
  <rfmt sheetId="5" sqref="F32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5" sqref="G32" start="0" length="0">
    <dxf>
      <border outline="0">
        <left style="thin">
          <color indexed="64"/>
        </left>
        <right style="thin">
          <color indexed="64"/>
        </right>
      </border>
    </dxf>
  </rfmt>
  <rfmt sheetId="5" sqref="I32" start="0" length="0">
    <dxf>
      <border outline="0">
        <left style="thin">
          <color indexed="64"/>
        </left>
        <right style="thin">
          <color indexed="64"/>
        </right>
      </border>
    </dxf>
  </rfmt>
  <rfmt sheetId="5" sqref="J32" start="0" length="0">
    <dxf>
      <border outline="0">
        <left style="thin">
          <color indexed="64"/>
        </left>
        <right style="thin">
          <color indexed="64"/>
        </right>
      </border>
    </dxf>
  </rfmt>
  <rfmt sheetId="5" sqref="K32" start="0" length="0">
    <dxf>
      <border outline="0">
        <left style="thin">
          <color indexed="64"/>
        </left>
        <right style="thin">
          <color indexed="64"/>
        </right>
      </border>
    </dxf>
  </rfmt>
  <rfmt sheetId="5" sqref="A33" start="0" length="0">
    <dxf>
      <border outline="0">
        <bottom style="thin">
          <color indexed="64"/>
        </bottom>
      </border>
    </dxf>
  </rfmt>
  <rfmt sheetId="5" sqref="B33" start="0" length="0">
    <dxf>
      <border outline="0">
        <bottom style="thin">
          <color indexed="64"/>
        </bottom>
      </border>
    </dxf>
  </rfmt>
  <rfmt sheetId="5" sqref="C33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D33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E33" start="0" length="0">
    <dxf>
      <border outline="0">
        <left style="thin">
          <color indexed="64"/>
        </left>
        <bottom style="thin">
          <color indexed="64"/>
        </bottom>
      </border>
    </dxf>
  </rfmt>
  <rfmt sheetId="5" sqref="F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G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H33" start="0" length="0">
    <dxf>
      <border outline="0">
        <right style="thin">
          <color indexed="64"/>
        </right>
        <bottom style="thin">
          <color indexed="64"/>
        </bottom>
      </border>
    </dxf>
  </rfmt>
  <rfmt sheetId="5" sqref="I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J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5" sqref="K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rc rId="5005" sId="5" ref="A13:XFD13" action="deleteRow"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t>CAPE FAWLEY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 quotePrefix="1">
      <nc r="B13" t="inlineStr">
        <is>
          <t>16003N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42730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+C13+3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F13" t="inlineStr">
        <is>
          <t>CSCL OCEANIA</t>
        </is>
      </nc>
      <n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 numFmtId="19">
      <nc r="G13">
        <v>42739</v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H13">
        <f>G13+31</f>
      </nc>
      <ndxf>
        <numFmt numFmtId="164" formatCode="dd/mm"/>
        <alignment horizontal="center" vertical="top"/>
        <border outline="0">
          <top style="thin">
            <color indexed="64"/>
          </top>
        </border>
      </ndxf>
    </rcc>
    <rcc rId="0" sId="5" dxf="1">
      <nc r="I13">
        <f>G13+32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J13">
        <f>G13+33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K13">
        <f>G13+36</f>
      </nc>
      <n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L13" start="0" length="0">
      <dxf/>
    </rfmt>
    <rfmt sheetId="5" sqref="M13" start="0" length="0">
      <dxf/>
    </rfmt>
    <rfmt sheetId="5" sqref="N13" start="0" length="0">
      <dxf/>
    </rfmt>
  </rrc>
  <rrc rId="5006" sId="5" ref="A13:XFD13" action="deleteRow"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cc rId="0" sId="5" dxf="1">
      <nc r="A13" t="inlineStr">
        <is>
          <r>
            <t xml:space="preserve">CMA CGM LA SCALA </t>
          </r>
          <r>
            <rPr>
              <sz val="10"/>
              <color rgb="FFFF0000"/>
              <rFont val="Arial"/>
              <family val="2"/>
            </rPr>
            <t>(FULL)</t>
          </r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5" dxf="1">
      <nc r="B13" t="inlineStr">
        <is>
          <t>217E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5" dxf="1" numFmtId="19">
      <nc r="C13">
        <v>42734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>
      <nc r="D13">
        <f>C13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5" dxf="1">
      <nc r="E13">
        <f>+C13+2</f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5" dxf="1" quotePrefix="1">
      <nc r="F13" t="inlineStr">
        <is>
          <t>171E</t>
        </is>
      </nc>
      <ndxf>
        <font>
          <color indexed="8"/>
          <family val="2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H13" start="0" length="0">
      <dxf>
        <numFmt numFmtId="164" formatCode="dd/mm"/>
        <alignment horizontal="center" vertical="top"/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rc rId="5007" sId="5" ref="A13:XFD13" action="deleteRow">
    <undo index="65535" exp="area" ref3D="1" dr="$L$1:$L$1048576" dn="Z_7D645A16_133D_4BAB_B11A_CC102E7A6453_.wvu.Cols" sId="5"/>
    <undo index="65535" exp="area" ref3D="1" dr="$L$1:$L$1048576" dn="Z_75F33CD7_6943_49E3_94CA_D9AB7AF87FA4_.wvu.Cols" sId="5"/>
    <undo index="65535" exp="area" ref3D="1" dr="$L$1:$L$1048576" dn="Z_51E36CA1_AA61_4AF7_822D_F21D2E91052F_.wvu.Cols" sId="5"/>
    <undo index="65535" exp="area" ref3D="1" dr="$L$1:$L$1048576" dn="Z_4B5EAB85_25A0_4D70_B1E0_A8352A946331_.wvu.Cols" sId="5"/>
    <undo index="65535" exp="area" ref3D="1" dr="$L$1:$L$1048576" dn="Z_325F925D_CA26_4F0E_9464_7B3A492AE3D2_.wvu.Cols" sId="5"/>
    <undo index="65535" exp="area" ref3D="1" dr="$L$1:$L$1048576" dn="Z_FF568E3E_9F91_4F21_A5D4_F63C4F3F5244_.wvu.Cols" sId="5"/>
    <undo index="65535" exp="area" ref3D="1" dr="$L$1:$L$1048576" dn="Z_D37DDFCB_BE2C_47D1_828D_039A2FF7618C_.wvu.Cols" sId="5"/>
    <undo index="65535" exp="area" ref3D="1" dr="$L$1:$L$1048576" dn="Z_C360F06F_0ECF_4577_89A4_F869868D2BED_.wvu.Cols" sId="5"/>
    <undo index="65535" exp="area" ref3D="1" dr="$L$1:$L$1048576" dn="Z_BCC55850_FB73_43DF_AD47_B29185798F4E_.wvu.Cols" sId="5"/>
    <undo index="65535" exp="area" ref3D="1" dr="$L$1:$L$1048576" dn="Z_B1093D80_6AE2_4475_9C21_F16103CF5D1B_.wvu.Cols" sId="5"/>
    <undo index="65535" exp="area" ref3D="1" dr="$L$1:$L$1048576" dn="Z_A58F7AF3_821B_4679_9F82_18AD8F20B1AE_.wvu.Cols" sId="5"/>
    <undo index="65535" exp="area" ref3D="1" dr="$L$1:$L$1048576" dn="Z_0FA02CAC_CA37_4BD3_A8C7_E005D5D6EE16_.wvu.Cols" sId="5"/>
    <undo index="65535" exp="area" ref3D="1" dr="$L$1:$L$1048576" dn="Z_01E48596_868D_4F4C_8789_B7104C15AC46_.wvu.Cols" sId="5"/>
    <rfmt sheetId="5" xfDxf="1" sqref="A13:XFD13" start="0" length="0">
      <dxf>
        <font>
          <family val="2"/>
        </font>
      </dxf>
    </rfmt>
    <rfmt sheetId="5" sqref="A13" start="0" length="0">
      <dxf>
        <border outline="0">
          <bottom style="thin">
            <color indexed="64"/>
          </bottom>
        </border>
      </dxf>
    </rfmt>
    <rfmt sheetId="5" sqref="B13" start="0" length="0">
      <dxf>
        <numFmt numFmtId="1" formatCode="0"/>
        <alignment horizontal="left" vertical="top"/>
        <border outline="0">
          <bottom style="thin">
            <color indexed="64"/>
          </bottom>
        </border>
      </dxf>
    </rfmt>
    <rfmt sheetId="5" sqref="C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D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E13" start="0" length="0">
      <dxf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5" sqref="F13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G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H13" start="0" length="0">
      <dxf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5" sqref="I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J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K13" start="0" length="0">
      <dxf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L13" start="0" length="0">
      <dxf/>
    </rfmt>
    <rfmt sheetId="5" sqref="M13" start="0" length="0">
      <dxf/>
    </rfmt>
    <rfmt sheetId="5" sqref="N13" start="0" length="0">
      <dxf/>
    </rfmt>
  </rrc>
  <rcc rId="5008" sId="5">
    <nc r="A25" t="inlineStr">
      <is>
        <t>OMIT</t>
      </is>
    </nc>
  </rcc>
  <rfmt sheetId="5" sqref="A25" start="0" length="2147483647">
    <dxf>
      <font>
        <color rgb="FFFF0000"/>
        <family val="2"/>
      </font>
    </dxf>
  </rfmt>
  <rcc rId="5009" sId="5" numFmtId="19">
    <nc r="C25">
      <v>42765</v>
    </nc>
  </rcc>
  <rcc rId="5010" sId="5" numFmtId="19">
    <nc r="C28">
      <v>42772</v>
    </nc>
  </rcc>
  <rcc rId="5011" sId="5">
    <nc r="A28" t="inlineStr">
      <is>
        <t>OMIT</t>
      </is>
    </nc>
  </rcc>
  <rfmt sheetId="5" sqref="A28" start="0" length="2147483647">
    <dxf>
      <font>
        <color rgb="FFFF0000"/>
        <family val="2"/>
      </font>
    </dxf>
  </rfmt>
  <rcc rId="5012" sId="5">
    <nc r="A26" t="inlineStr">
      <is>
        <t>CMA CGM CENDRILLON</t>
      </is>
    </nc>
  </rcc>
  <rcc rId="5013" sId="5">
    <nc r="B26" t="inlineStr">
      <is>
        <t>227E</t>
      </is>
    </nc>
  </rcc>
  <rcc rId="5014" sId="5" numFmtId="19">
    <nc r="C26">
      <v>42769</v>
    </nc>
  </rcc>
  <rcc rId="5015" sId="5">
    <nc r="A29" t="inlineStr">
      <is>
        <t>CMA CGM ALMAVIVA</t>
      </is>
    </nc>
  </rcc>
  <rcc rId="5016" sId="5">
    <nc r="B29" t="inlineStr">
      <is>
        <t>229E</t>
      </is>
    </nc>
  </rcc>
  <rcc rId="5017" sId="5" numFmtId="19">
    <nc r="C29">
      <v>42776</v>
    </nc>
  </rcc>
  <rcc rId="5018" sId="5">
    <nc r="F25" t="inlineStr">
      <is>
        <t>OMIT</t>
      </is>
    </nc>
  </rcc>
  <rcc rId="5019" sId="5" numFmtId="19">
    <nc r="G25">
      <v>42774</v>
    </nc>
  </rcc>
  <rfmt sheetId="5" sqref="F25" start="0" length="2147483647">
    <dxf>
      <font>
        <color rgb="FFFF0000"/>
        <family val="2"/>
      </font>
    </dxf>
  </rfmt>
  <rcc rId="5020" sId="5" numFmtId="19">
    <nc r="G28">
      <v>42781</v>
    </nc>
  </rcc>
  <rcc rId="5021" sId="5" xfDxf="1" dxf="1">
    <nc r="F28" t="inlineStr">
      <is>
        <t>SAN CHRISTOBAL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5022" sId="5" quotePrefix="1">
    <nc r="F29" t="inlineStr">
      <is>
        <t>707E</t>
      </is>
    </nc>
  </rcc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23" sId="6" ref="A7:XFD7" action="deleteRow">
    <rfmt sheetId="6" xfDxf="1" sqref="A7:XFD7" start="0" length="0"/>
    <rcc rId="0" sId="6">
      <nc r="A7" t="inlineStr">
        <is>
          <t>TYGRA</t>
        </is>
      </nc>
    </rcc>
    <rcc rId="0" sId="6" dxf="1" numFmtId="4">
      <nc r="B7">
        <v>1654</v>
      </nc>
      <ndxf>
        <numFmt numFmtId="1" formatCode="0"/>
        <alignment horizontal="left" vertical="top"/>
      </ndxf>
    </rcc>
    <rcc rId="0" sId="6" dxf="1" numFmtId="19">
      <nc r="C7">
        <v>42729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CAP CORAL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42740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5024" sId="6" ref="A7:XFD7" action="deleteRow">
    <rfmt sheetId="6" xfDxf="1" sqref="A7:XFD7" start="0" length="0"/>
    <rcc rId="0" sId="6" dxf="1">
      <nc r="A7" t="inlineStr">
        <is>
          <t>CAPE FAWLEY</t>
        </is>
      </nc>
      <ndxf>
        <border outline="0">
          <left style="thin">
            <color indexed="64"/>
          </left>
        </border>
      </ndxf>
    </rcc>
    <rcc rId="0" sId="6" dxf="1" quotePrefix="1">
      <nc r="B7" t="inlineStr">
        <is>
          <t>16003N</t>
        </is>
      </nc>
      <ndxf>
        <numFmt numFmtId="1" formatCode="0"/>
        <alignment horizontal="left" vertical="top"/>
      </ndxf>
    </rcc>
    <rcc rId="0" sId="6" dxf="1" numFmtId="19">
      <nc r="C7">
        <v>42730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427S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5025" sId="6" ref="A7:XFD7" action="deleteRow">
    <rfmt sheetId="6" xfDxf="1" sqref="A7:XFD7" start="0" length="0"/>
    <rcc rId="0" sId="6" dxf="1">
      <nc r="A7" t="inlineStr">
        <is>
          <r>
            <t xml:space="preserve">CMA CGM LA SCALA </t>
          </r>
          <r>
            <rPr>
              <sz val="10"/>
              <color rgb="FFFF0000"/>
              <rFont val="Arial"/>
              <family val="2"/>
            </rPr>
            <t>(FULL)</t>
          </r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217E</t>
        </is>
      </nc>
      <ndxf>
        <numFmt numFmtId="1" formatCode="0"/>
        <alignment horizontal="left" vertical="top"/>
      </ndxf>
    </rcc>
    <rcc rId="0" sId="6" dxf="1" numFmtId="19">
      <nc r="C7">
        <v>42734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5026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5027" sId="6" ref="A7:XFD7" action="deleteRow">
    <rfmt sheetId="6" xfDxf="1" sqref="A7:XFD7" start="0" length="0"/>
    <rcc rId="0" sId="6" dxf="1">
      <nc r="A7" t="inlineStr">
        <is>
          <t>FRISIA LAHN</t>
        </is>
      </nc>
      <ndxf>
        <font>
          <sz val="10"/>
          <color rgb="FFFF0000"/>
          <name val="Arial"/>
          <family val="2"/>
          <scheme val="none"/>
        </font>
      </ndxf>
    </rcc>
    <rcc rId="0" sId="6" dxf="1" numFmtId="4">
      <nc r="B7">
        <v>1702</v>
      </nc>
      <ndxf>
        <numFmt numFmtId="1" formatCode="0"/>
        <alignment horizontal="left" vertical="top"/>
      </ndxf>
    </rcc>
    <rcc rId="0" sId="6" dxf="1" numFmtId="19">
      <nc r="C7">
        <v>42736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MOL DESTINY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 numFmtId="19">
      <nc r="G7">
        <v>42747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H7">
        <f>+G7+10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I7">
        <f>+G7+15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J7">
        <f>+G7+18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K7">
        <f>+G7+20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L7">
        <f>+G7+21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5028" sId="6" ref="A7:XFD7" action="deleteRow">
    <rfmt sheetId="6" xfDxf="1" sqref="A7:XFD7" start="0" length="0"/>
    <rcc rId="0" sId="6" dxf="1">
      <nc r="A7" t="inlineStr">
        <is>
          <r>
            <t xml:space="preserve">MAX KUDO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6" dxf="1" quotePrefix="1">
      <nc r="B7" t="inlineStr">
        <is>
          <t>150TVN</t>
        </is>
      </nc>
      <ndxf>
        <numFmt numFmtId="1" formatCode="0"/>
        <alignment horizontal="left" vertical="top"/>
      </ndxf>
    </rcc>
    <rcc rId="0" sId="6" dxf="1" numFmtId="19">
      <nc r="C7">
        <v>42739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F7" t="inlineStr">
        <is>
          <t>024S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5029" sId="6" ref="A7:XFD7" action="deleteRow">
    <rfmt sheetId="6" xfDxf="1" sqref="A7:XFD7" start="0" length="0"/>
    <rcc rId="0" sId="6" dxf="1">
      <nc r="A7" t="inlineStr">
        <is>
          <r>
            <t xml:space="preserve">CMA CGM FIGARO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6" dxf="1">
      <nc r="B7" t="inlineStr">
        <is>
          <t>219E</t>
        </is>
      </nc>
      <ndxf>
        <numFmt numFmtId="1" formatCode="0"/>
        <alignment horizontal="left" vertical="top"/>
      </ndxf>
    </rcc>
    <rcc rId="0" sId="6" dxf="1" numFmtId="19">
      <nc r="C7">
        <v>42742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6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6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6" sqref="F7" start="0" length="0">
      <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6" sqref="K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center"/>
        <border outline="0">
          <left style="thin">
            <color indexed="64"/>
          </left>
          <right style="thin">
            <color indexed="64"/>
          </right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5030" sId="6" ref="A7:XFD7" action="deleteRow">
    <rfmt sheetId="6" xfDxf="1" sqref="A7:XFD7" start="0" length="0"/>
    <rfmt sheetId="6" sqref="A7" start="0" length="0">
      <dxf>
        <font>
          <sz val="10"/>
          <color auto="1"/>
          <name val="Arial"/>
          <family val="2"/>
          <scheme val="none"/>
        </font>
        <border outline="0">
          <bottom style="thin">
            <color indexed="64"/>
          </bottom>
        </border>
      </dxf>
    </rfmt>
    <rfmt sheetId="6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6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6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H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J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K7" start="0" length="0">
      <dxf>
        <border outline="0">
          <left style="thin">
            <color indexed="64"/>
          </left>
          <bottom style="thin">
            <color indexed="64"/>
          </bottom>
        </border>
      </dxf>
    </rfmt>
    <rfmt sheetId="6" sqref="L7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5031" sId="6" ref="A19:XFD26" action="insertRow"/>
  <rfmt sheetId="6" sqref="A19" start="0" length="0">
    <dxf>
      <font>
        <sz val="10"/>
        <color auto="1"/>
        <name val="Arial"/>
        <family val="2"/>
        <scheme val="none"/>
      </font>
    </dxf>
  </rfmt>
  <rfmt sheetId="6" sqref="B19" start="0" length="0">
    <dxf>
      <font>
        <sz val="10"/>
        <color auto="1"/>
        <name val="Arial"/>
        <family val="2"/>
        <scheme val="none"/>
      </font>
    </dxf>
  </rfmt>
  <rfmt sheetId="6" sqref="C19" start="0" length="0">
    <dxf>
      <border outline="0">
        <left style="thin">
          <color indexed="64"/>
        </left>
      </border>
    </dxf>
  </rfmt>
  <rcc rId="5032" sId="6" odxf="1" dxf="1">
    <nc r="D19">
      <f>C19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033" sId="6" odxf="1" dxf="1">
    <nc r="E19">
      <f>C19+3</f>
    </nc>
    <odxf>
      <border outline="0">
        <left/>
      </border>
    </odxf>
    <ndxf>
      <border outline="0">
        <left style="thin">
          <color indexed="64"/>
        </left>
      </border>
    </ndxf>
  </rcc>
  <rfmt sheetId="6" sqref="F1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19" start="0" length="0">
    <dxf>
      <border outline="0">
        <left style="thin">
          <color indexed="64"/>
        </left>
        <right style="thin">
          <color indexed="64"/>
        </right>
      </border>
    </dxf>
  </rfmt>
  <rcc rId="5034" sId="6" odxf="1" dxf="1">
    <nc r="H19">
      <f>+G19+10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035" sId="6" odxf="1" dxf="1">
    <nc r="I19">
      <f>+G19+15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036" sId="6" odxf="1" dxf="1">
    <nc r="J19">
      <f>+G19+18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037" sId="6" odxf="1" dxf="1">
    <nc r="K19">
      <f>+G19+20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5038" sId="6" odxf="1" dxf="1">
    <nc r="L19">
      <f>+G19+21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0" start="0" length="0">
    <dxf>
      <font>
        <sz val="10"/>
        <color auto="1"/>
        <name val="Arial"/>
        <family val="2"/>
        <scheme val="none"/>
      </font>
    </dxf>
  </rfmt>
  <rfmt sheetId="6" sqref="C20" start="0" length="0">
    <dxf>
      <border outline="0">
        <left style="thin">
          <color indexed="64"/>
        </left>
      </border>
    </dxf>
  </rfmt>
  <rcc rId="5039" sId="6" odxf="1" dxf="1">
    <nc r="D20">
      <f>C20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040" sId="6" odxf="1" dxf="1">
    <nc r="E20">
      <f>+C20+3</f>
    </nc>
    <odxf>
      <border outline="0">
        <left/>
      </border>
    </odxf>
    <ndxf>
      <border outline="0">
        <left style="thin">
          <color indexed="64"/>
        </left>
      </border>
    </ndxf>
  </rcc>
  <rfmt sheetId="6" sqref="F20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0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0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1" start="0" length="0">
    <dxf>
      <font>
        <sz val="10"/>
        <color auto="1"/>
        <name val="Arial"/>
        <family val="2"/>
        <scheme val="none"/>
      </font>
    </dxf>
  </rfmt>
  <rfmt sheetId="6" sqref="C2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5041" sId="6" odxf="1" dxf="1">
    <nc r="D21">
      <f>C21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042" sId="6" odxf="1" dxf="1">
    <nc r="E21">
      <f>+C21+2</f>
    </nc>
    <odxf>
      <border outline="0">
        <left/>
      </border>
    </odxf>
    <ndxf>
      <border outline="0">
        <left style="thin">
          <color indexed="64"/>
        </left>
      </border>
    </ndxf>
  </rcc>
  <rfmt sheetId="6" sqref="F21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1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1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2" start="0" length="0">
    <dxf>
      <border outline="0">
        <bottom style="thin">
          <color indexed="64"/>
        </bottom>
      </border>
    </dxf>
  </rfmt>
  <rfmt sheetId="6" sqref="B22" start="0" length="0">
    <dxf>
      <border outline="0">
        <bottom style="thin">
          <color indexed="64"/>
        </bottom>
      </border>
    </dxf>
  </rfmt>
  <rfmt sheetId="6" sqref="C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22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2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A23" start="0" length="0">
    <dxf>
      <font>
        <sz val="10"/>
        <color auto="1"/>
        <name val="Arial"/>
        <family val="2"/>
        <scheme val="none"/>
      </font>
    </dxf>
  </rfmt>
  <rfmt sheetId="6" sqref="B23" start="0" length="0">
    <dxf>
      <font>
        <sz val="10"/>
        <color auto="1"/>
        <name val="Arial"/>
        <family val="2"/>
        <scheme val="none"/>
      </font>
    </dxf>
  </rfmt>
  <rfmt sheetId="6" sqref="C23" start="0" length="0">
    <dxf>
      <border outline="0">
        <left style="thin">
          <color indexed="64"/>
        </left>
      </border>
    </dxf>
  </rfmt>
  <rcc rId="5043" sId="6" odxf="1" dxf="1">
    <nc r="D23">
      <f>C23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044" sId="6" odxf="1" dxf="1">
    <nc r="E23">
      <f>C23+3</f>
    </nc>
    <odxf>
      <border outline="0">
        <left/>
      </border>
    </odxf>
    <ndxf>
      <border outline="0">
        <left style="thin">
          <color indexed="64"/>
        </left>
      </border>
    </ndxf>
  </rcc>
  <rfmt sheetId="6" sqref="F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fmt sheetId="6" sqref="G23" start="0" length="0">
    <dxf>
      <border outline="0">
        <left style="thin">
          <color indexed="64"/>
        </left>
        <right style="thin">
          <color indexed="64"/>
        </right>
      </border>
    </dxf>
  </rfmt>
  <rcc rId="5045" sId="6" odxf="1" dxf="1">
    <nc r="H23">
      <f>+G23+10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046" sId="6" odxf="1" dxf="1">
    <nc r="I23">
      <f>+G23+15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047" sId="6" odxf="1" dxf="1">
    <nc r="J23">
      <f>+G23+18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048" sId="6" odxf="1" dxf="1">
    <nc r="K23">
      <f>+G23+20</f>
    </nc>
    <odxf>
      <font>
        <sz val="10"/>
        <color auto="1"/>
        <name val="Arial"/>
        <family val="2"/>
        <scheme val="none"/>
      </font>
      <numFmt numFmtId="0" formatCode="General"/>
      <alignment horizontal="general" vertical="bottom"/>
      <border outline="0">
        <left/>
        <right/>
      </border>
    </odxf>
    <n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ndxf>
  </rcc>
  <rcc rId="5049" sId="6" odxf="1" dxf="1">
    <nc r="L23">
      <f>+G23+21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6" sqref="A2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4" start="0" length="0">
    <dxf>
      <font>
        <sz val="10"/>
        <color auto="1"/>
        <name val="Arial"/>
        <family val="2"/>
        <scheme val="none"/>
      </font>
    </dxf>
  </rfmt>
  <rfmt sheetId="6" sqref="C24" start="0" length="0">
    <dxf>
      <border outline="0">
        <left style="thin">
          <color indexed="64"/>
        </left>
      </border>
    </dxf>
  </rfmt>
  <rcc rId="5050" sId="6" odxf="1" dxf="1">
    <nc r="D24">
      <f>C24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051" sId="6" odxf="1" dxf="1">
    <nc r="E24">
      <f>+C24+3</f>
    </nc>
    <odxf>
      <border outline="0">
        <left/>
      </border>
    </odxf>
    <ndxf>
      <border outline="0">
        <left style="thin">
          <color indexed="64"/>
        </left>
      </border>
    </ndxf>
  </rcc>
  <rfmt sheetId="6" sqref="F24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4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4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6" sqref="B25" start="0" length="0">
    <dxf>
      <font>
        <sz val="10"/>
        <color auto="1"/>
        <name val="Arial"/>
        <family val="2"/>
        <scheme val="none"/>
      </font>
    </dxf>
  </rfmt>
  <rfmt sheetId="6" sqref="C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cc rId="5052" sId="6" odxf="1" dxf="1">
    <nc r="D25">
      <f>C25</f>
    </nc>
    <odxf>
      <font>
        <family val="2"/>
      </font>
      <numFmt numFmtId="164" formatCode="dd/mm"/>
      <border outline="0">
        <left/>
        <right/>
      </border>
    </odxf>
    <n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053" sId="6" odxf="1" dxf="1">
    <nc r="E25">
      <f>+C25+2</f>
    </nc>
    <odxf>
      <border outline="0">
        <left/>
      </border>
    </odxf>
    <ndxf>
      <border outline="0">
        <left style="thin">
          <color indexed="64"/>
        </left>
      </border>
    </ndxf>
  </rcc>
  <rfmt sheetId="6" sqref="F25" start="0" length="0">
    <dxf>
      <font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6" sqref="G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H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I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J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K25" start="0" length="0">
    <dxf>
      <font>
        <sz val="10"/>
        <color indexed="8"/>
        <name val="Arial"/>
        <family val="2"/>
        <scheme val="none"/>
      </font>
      <numFmt numFmtId="164" formatCode="dd/mm"/>
      <alignment horizontal="center" vertical="center"/>
      <border outline="0">
        <left style="thin">
          <color indexed="64"/>
        </left>
        <right style="thin">
          <color indexed="64"/>
        </right>
      </border>
    </dxf>
  </rfmt>
  <rfmt sheetId="6" sqref="L25" start="0" length="0">
    <dxf>
      <border outline="0">
        <left style="thin">
          <color indexed="64"/>
        </left>
        <right style="thin">
          <color indexed="64"/>
        </right>
      </border>
    </dxf>
  </rfmt>
  <rfmt sheetId="6" sqref="A26" start="0" length="0">
    <dxf>
      <border outline="0">
        <bottom style="thin">
          <color indexed="64"/>
        </bottom>
      </border>
    </dxf>
  </rfmt>
  <rfmt sheetId="6" sqref="B26" start="0" length="0">
    <dxf>
      <border outline="0">
        <bottom style="thin">
          <color indexed="64"/>
        </bottom>
      </border>
    </dxf>
  </rfmt>
  <rfmt sheetId="6" sqref="C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D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E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F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G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H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I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J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6" sqref="K26" start="0" length="0">
    <dxf>
      <border outline="0">
        <left style="thin">
          <color indexed="64"/>
        </left>
        <bottom style="thin">
          <color indexed="64"/>
        </bottom>
      </border>
    </dxf>
  </rfmt>
  <rfmt sheetId="6" sqref="L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5054" sId="6" odxf="1" dxf="1">
    <oc r="A11" t="inlineStr">
      <is>
        <t>FRISIA ILLER</t>
      </is>
    </oc>
    <nc r="A11" t="inlineStr">
      <is>
        <t>MAX CONTENDER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5055" sId="6" odxf="1" dxf="1">
    <nc r="A19" t="inlineStr">
      <is>
        <t>OMIT</t>
      </is>
    </nc>
    <ndxf>
      <font>
        <sz val="10"/>
        <color rgb="FFFF0000"/>
        <name val="Arial"/>
        <family val="2"/>
        <scheme val="none"/>
      </font>
    </ndxf>
  </rcc>
  <rcc rId="5056" sId="6" numFmtId="19">
    <nc r="C19">
      <v>42764</v>
    </nc>
  </rcc>
  <rcc rId="5057" sId="6" odxf="1" dxf="1">
    <nc r="A20" t="inlineStr">
      <is>
        <t>OMIT</t>
      </is>
    </nc>
    <ndxf>
      <font>
        <sz val="10"/>
        <color rgb="FFFF0000"/>
        <name val="Arial"/>
        <family val="2"/>
        <scheme val="none"/>
      </font>
    </ndxf>
  </rcc>
  <rcc rId="5058" sId="6" numFmtId="19">
    <nc r="C20">
      <v>42765</v>
    </nc>
  </rcc>
  <rcc rId="5059" sId="6">
    <nc r="A21" t="inlineStr">
      <is>
        <t>CMA CGM CENDRILLON</t>
      </is>
    </nc>
  </rcc>
  <rcc rId="5060" sId="6">
    <nc r="B21" t="inlineStr">
      <is>
        <t>227E</t>
      </is>
    </nc>
  </rcc>
  <rcc rId="5061" sId="6" numFmtId="19">
    <nc r="C21">
      <v>42769</v>
    </nc>
  </rcc>
  <rcc rId="5062" sId="6">
    <nc r="A23" t="inlineStr">
      <is>
        <t>MAERSK ABERDEEN</t>
      </is>
    </nc>
  </rcc>
  <rcc rId="5063" sId="6" numFmtId="4">
    <nc r="B23">
      <v>1702</v>
    </nc>
  </rcc>
  <rcc rId="5064" sId="6" numFmtId="19">
    <nc r="C23">
      <v>42771</v>
    </nc>
  </rcc>
  <rcc rId="5065" sId="6" odxf="1" dxf="1">
    <nc r="A24" t="inlineStr">
      <is>
        <t>OMIT</t>
      </is>
    </nc>
    <ndxf>
      <font>
        <sz val="10"/>
        <color rgb="FFFF0000"/>
        <name val="Arial"/>
        <family val="2"/>
        <scheme val="none"/>
      </font>
    </ndxf>
  </rcc>
  <rcc rId="5066" sId="6" numFmtId="19">
    <nc r="C24">
      <v>42772</v>
    </nc>
  </rcc>
  <rcc rId="5067" sId="6">
    <nc r="A25" t="inlineStr">
      <is>
        <t>CMA CGM ALMAVIVA</t>
      </is>
    </nc>
  </rcc>
  <rcc rId="5068" sId="6">
    <nc r="B25" t="inlineStr">
      <is>
        <t>229E</t>
      </is>
    </nc>
  </rcc>
  <rcc rId="5069" sId="6" numFmtId="19">
    <nc r="C25">
      <v>42776</v>
    </nc>
  </rcc>
  <rcc rId="5070" sId="6" numFmtId="19">
    <nc r="G19">
      <v>42775</v>
    </nc>
  </rcc>
  <rcc rId="5071" sId="6" xfDxf="1" dxf="1">
    <nc r="F19" t="inlineStr">
      <is>
        <t>NYK FUTAGO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5072" sId="6">
    <nc r="F20" t="inlineStr">
      <is>
        <t>036S</t>
      </is>
    </nc>
  </rcc>
  <rcc rId="5073" sId="6" numFmtId="19">
    <nc r="G23">
      <v>42782</v>
    </nc>
  </rcc>
  <rcc rId="5074" sId="6" xfDxf="1" dxf="1">
    <nc r="F23" t="inlineStr">
      <is>
        <t>CAP CORAL</t>
      </is>
    </nc>
    <ndxf>
      <alignment horizontal="center"/>
      <border outline="0">
        <left style="thin">
          <color indexed="64"/>
        </left>
        <right style="thin">
          <color indexed="64"/>
        </right>
      </border>
    </ndxf>
  </rcc>
  <rcc rId="5075" sId="6">
    <nc r="F24" t="inlineStr">
      <is>
        <t>428S</t>
      </is>
    </nc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6" sId="16">
    <nc r="F26" t="inlineStr">
      <is>
        <t>(STOP)</t>
      </is>
    </nc>
  </rcc>
  <rfmt sheetId="16" sqref="F26" start="0" length="2147483647">
    <dxf>
      <font>
        <color rgb="FFFF0000"/>
        <family val="2"/>
      </font>
    </dxf>
  </rfmt>
  <rfmt sheetId="16" sqref="F26">
    <dxf>
      <alignment horizontal="center"/>
    </dxf>
  </rfmt>
  <rcc rId="5077" sId="16" odxf="1" dxf="1">
    <nc r="F29" t="inlineStr">
      <is>
        <t>(STOP)</t>
      </is>
    </nc>
    <odxf>
      <font>
        <sz val="10"/>
        <color auto="1"/>
        <name val="Arial"/>
        <family val="2"/>
        <scheme val="none"/>
      </font>
      <alignment horizontal="general"/>
    </odxf>
    <ndxf>
      <font>
        <sz val="10"/>
        <color rgb="FFFF0000"/>
        <name val="Arial"/>
        <family val="2"/>
        <scheme val="none"/>
      </font>
      <alignment horizontal="center"/>
    </ndxf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81" sId="11">
    <nc r="F23" t="inlineStr">
      <is>
        <t>(STOP)</t>
      </is>
    </nc>
  </rcc>
  <rfmt sheetId="11" sqref="F23">
    <dxf>
      <alignment horizontal="center"/>
    </dxf>
  </rfmt>
  <rfmt sheetId="11" sqref="F23" start="0" length="2147483647">
    <dxf>
      <font>
        <color rgb="FFFF0000"/>
        <family val="2"/>
      </font>
    </dxf>
  </rfmt>
  <rcc rId="5082" sId="11" odxf="1" dxf="1">
    <nc r="F26" t="inlineStr">
      <is>
        <t>(STOP)</t>
      </is>
    </nc>
    <odxf>
      <font>
        <sz val="10"/>
        <color auto="1"/>
        <name val="Arial"/>
        <family val="2"/>
        <scheme val="none"/>
      </font>
      <alignment horizontal="general"/>
    </odxf>
    <ndxf>
      <font>
        <sz val="10"/>
        <color rgb="FFFF0000"/>
        <name val="Arial"/>
        <family val="2"/>
        <scheme val="none"/>
      </font>
      <alignment horizontal="center"/>
    </ndxf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86" sId="15" numFmtId="19">
    <oc r="C15">
      <v>42747</v>
    </oc>
    <nc r="C15">
      <v>42749</v>
    </nc>
  </rcc>
  <rcc rId="5087" sId="15">
    <oc r="A15" t="inlineStr">
      <is>
        <t>SAJIR</t>
      </is>
    </oc>
    <nc r="A15" t="inlineStr">
      <is>
        <r>
          <t xml:space="preserve">SAJIR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1" sId="17" numFmtId="19">
    <oc r="C13">
      <v>42750</v>
    </oc>
    <nc r="C13">
      <v>42752</v>
    </nc>
  </rcc>
</revisions>
</file>

<file path=xl/revisions/revisionLog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2" sId="4">
    <oc r="B16" t="inlineStr">
      <is>
        <t>1701N</t>
      </is>
    </oc>
    <nc r="B16"/>
  </rcc>
  <rcc rId="5093" sId="4">
    <oc r="A16" t="inlineStr">
      <is>
        <t>SKY CHALLENGE</t>
      </is>
    </oc>
    <nc r="A16" t="inlineStr">
      <is>
        <t>OMIT</t>
      </is>
    </nc>
  </rcc>
  <rfmt sheetId="4" sqref="A16" start="0" length="2147483647">
    <dxf>
      <font>
        <color rgb="FFFF0000"/>
        <family val="2"/>
      </font>
    </dxf>
  </rfmt>
</revisions>
</file>

<file path=xl/revisions/revisionLog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4" sId="2" odxf="1" dxf="1">
    <oc r="J33">
      <f>+G33+36</f>
    </oc>
    <nc r="J33" t="inlineStr">
      <is>
        <t>OMIT</t>
      </is>
    </nc>
    <odxf>
      <font>
        <family val="2"/>
      </font>
    </odxf>
    <ndxf>
      <font>
        <color rgb="FFFF0000"/>
        <family val="2"/>
      </font>
    </ndxf>
  </rcc>
</revisions>
</file>

<file path=xl/revisions/revisionLog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95" sId="7" ref="A8:XFD8" action="deleteRow">
    <undo index="65535" exp="area" ref3D="1" dr="$A$35:$XFD$58" dn="Z_AFA97FE5_EB2D_4EBD_A937_DC2E6D78335A_.wvu.Rows" sId="7"/>
    <undo index="65535" exp="area" ref3D="1" dr="$A$8:$XFD$16" dn="Z_C836EF1A_2139_4C09_ABA7_0F571B2ADA53_.wvu.Rows" sId="7"/>
    <rfmt sheetId="7" xfDxf="1" sqref="A8:XFD8" start="0" length="0"/>
    <rcc rId="0" sId="7" dxf="1">
      <nc r="A8" t="inlineStr">
        <is>
          <t>MS HAWK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7" dxf="1">
      <nc r="B8">
        <v>1652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7" dxf="1" numFmtId="19">
      <nc r="C8">
        <v>42709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TOMMI RITSCHER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42718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5096" sId="7" ref="A8:XFD8" action="deleteRow">
    <undo index="65535" exp="area" ref3D="1" dr="$A$34:$XFD$57" dn="Z_AFA97FE5_EB2D_4EBD_A937_DC2E6D78335A_.wvu.Rows" sId="7"/>
    <undo index="65535" exp="area" ref3D="1" dr="$A$8:$XFD$15" dn="Z_C836EF1A_2139_4C09_ABA7_0F571B2ADA53_.wvu.Rows" sId="7"/>
    <rfmt sheetId="7" xfDxf="1" sqref="A8:XFD8" start="0" length="0"/>
    <rcc rId="0" sId="7" dxf="1">
      <nc r="A8" t="inlineStr">
        <is>
          <t>MAGNAVIA</t>
        </is>
      </nc>
      <ndxf>
        <border outline="0">
          <left style="thin">
            <color indexed="64"/>
          </left>
        </border>
      </ndxf>
    </rcc>
    <rcc rId="0" sId="7" dxf="1">
      <nc r="B8">
        <v>1612</v>
      </nc>
      <ndxf>
        <alignment horizontal="left"/>
      </ndxf>
    </rcc>
    <rcc rId="0" sId="7" dxf="1" numFmtId="19">
      <nc r="C8">
        <v>42711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639S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5097" sId="7" ref="A8:XFD8" action="deleteRow">
    <undo index="65535" exp="area" ref3D="1" dr="$A$33:$XFD$56" dn="Z_AFA97FE5_EB2D_4EBD_A937_DC2E6D78335A_.wvu.Rows" sId="7"/>
    <undo index="65535" exp="area" ref3D="1" dr="$A$8:$XFD$14" dn="Z_C836EF1A_2139_4C09_ABA7_0F571B2ADA53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7" sqref="F8" start="0" length="0">
      <dxf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dxf>
    </rfmt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5098" sId="7" ref="A8:XFD8" action="deleteRow">
    <undo index="65535" exp="area" ref3D="1" dr="$A$32:$XFD$55" dn="Z_AFA97FE5_EB2D_4EBD_A937_DC2E6D78335A_.wvu.Rows" sId="7"/>
    <undo index="65535" exp="area" ref3D="1" dr="$A$8:$XFD$13" dn="Z_C836EF1A_2139_4C09_ABA7_0F571B2ADA53_.wvu.Rows" sId="7"/>
    <rfmt sheetId="7" xfDxf="1" sqref="A8:XFD8" start="0" length="0"/>
    <rcc rId="0" sId="7" dxf="1">
      <nc r="A8" t="inlineStr">
        <is>
          <t>MS HAWK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7" dxf="1">
      <nc r="B8">
        <v>1654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7" dxf="1" numFmtId="19">
      <nc r="C8">
        <v>42716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MOL GENEROSITY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42725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5099" sId="7" ref="A8:XFD8" action="deleteRow">
    <undo index="65535" exp="area" ref3D="1" dr="$A$31:$XFD$54" dn="Z_AFA97FE5_EB2D_4EBD_A937_DC2E6D78335A_.wvu.Rows" sId="7"/>
    <undo index="65535" exp="area" ref3D="1" dr="$A$8:$XFD$12" dn="Z_C836EF1A_2139_4C09_ABA7_0F571B2ADA53_.wvu.Rows" sId="7"/>
    <rfmt sheetId="7" xfDxf="1" sqref="A8:XFD8" start="0" length="0"/>
    <rcc rId="0" sId="7" dxf="1">
      <nc r="A8" t="inlineStr">
        <is>
          <t>LINDAVIA</t>
        </is>
      </nc>
      <ndxf>
        <border outline="0">
          <left style="thin">
            <color indexed="64"/>
          </left>
        </border>
      </ndxf>
    </rcc>
    <rcc rId="0" sId="7" dxf="1">
      <nc r="B8">
        <v>1606</v>
      </nc>
      <ndxf>
        <alignment horizontal="left"/>
      </ndxf>
    </rcc>
    <rcc rId="0" sId="7" dxf="1" numFmtId="19">
      <nc r="C8">
        <v>42718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 numFmtId="19">
      <nc r="E8">
        <v>42721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640S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5100" sId="7" ref="A8:XFD8" action="deleteRow">
    <undo index="65535" exp="area" ref3D="1" dr="$A$30:$XFD$53" dn="Z_AFA97FE5_EB2D_4EBD_A937_DC2E6D78335A_.wvu.Rows" sId="7"/>
    <undo index="65535" exp="area" ref3D="1" dr="$A$8:$XFD$11" dn="Z_C836EF1A_2139_4C09_ABA7_0F571B2ADA53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7" sqref="F8" start="0" length="0">
      <dxf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dxf>
    </rfmt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5101" sId="7" ref="A8:XFD8" action="deleteRow">
    <undo index="65535" exp="area" ref3D="1" dr="$A$29:$XFD$52" dn="Z_AFA97FE5_EB2D_4EBD_A937_DC2E6D78335A_.wvu.Rows" sId="7"/>
    <undo index="65535" exp="area" ref3D="1" dr="$A$8:$XFD$10" dn="Z_C836EF1A_2139_4C09_ABA7_0F571B2ADA53_.wvu.Rows" sId="7"/>
    <rfmt sheetId="7" xfDxf="1" sqref="A8:XFD8" start="0" length="0"/>
    <rcc rId="0" sId="7" dxf="1">
      <nc r="A8" t="inlineStr">
        <is>
          <t>MS HAWK</t>
        </is>
      </nc>
      <ndxf>
        <border outline="0">
          <left style="thin">
            <color indexed="64"/>
          </left>
        </border>
      </ndxf>
    </rcc>
    <rcc rId="0" sId="7" dxf="1">
      <nc r="B8">
        <v>1656</v>
      </nc>
      <ndxf>
        <alignment horizontal="left"/>
      </ndxf>
    </rcc>
    <rcc rId="0" sId="7" dxf="1" numFmtId="19">
      <nc r="C8">
        <v>42723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IAN H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42732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5102" sId="7" ref="A8:XFD8" action="deleteRow">
    <undo index="65535" exp="area" ref3D="1" dr="$A$28:$XFD$51" dn="Z_AFA97FE5_EB2D_4EBD_A937_DC2E6D78335A_.wvu.Rows" sId="7"/>
    <undo index="65535" exp="area" ref3D="1" dr="$A$8:$XFD$9" dn="Z_C836EF1A_2139_4C09_ABA7_0F571B2ADA53_.wvu.Rows" sId="7"/>
    <rfmt sheetId="7" xfDxf="1" sqref="A8:XFD8" start="0" length="0"/>
    <rcc rId="0" sId="7" dxf="1">
      <nc r="A8" t="inlineStr">
        <is>
          <r>
            <t>SPIRIT OF CAPE TOWN (</t>
          </r>
          <r>
            <rPr>
              <sz val="10"/>
              <color rgb="FFFF0000"/>
              <rFont val="Arial"/>
              <family val="2"/>
            </rPr>
            <t>delay</t>
          </r>
          <r>
            <rPr>
              <sz val="10"/>
              <rFont val="Arial"/>
              <family val="2"/>
            </rPr>
            <t>)</t>
          </r>
        </is>
      </nc>
      <ndxf>
        <border outline="0">
          <left style="thin">
            <color indexed="64"/>
          </left>
        </border>
      </ndxf>
    </rcc>
    <rcc rId="0" sId="7" dxf="1">
      <nc r="B8">
        <v>1608</v>
      </nc>
      <ndxf>
        <alignment horizontal="left"/>
      </ndxf>
    </rcc>
    <rcc rId="0" sId="7" dxf="1" numFmtId="19">
      <nc r="C8">
        <v>42726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641S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5103" sId="7" ref="A8:XFD8" action="deleteRow">
    <undo index="65535" exp="area" ref3D="1" dr="$A$27:$XFD$50" dn="Z_AFA97FE5_EB2D_4EBD_A937_DC2E6D78335A_.wvu.Rows" sId="7"/>
    <undo index="65535" exp="area" ref3D="1" dr="$A$8:$XFD$8" dn="Z_C836EF1A_2139_4C09_ABA7_0F571B2ADA53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>
      <nc r="F8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ndxf>
    </rcc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5104" sId="7" ref="A8:XFD8" action="deleteRow">
    <undo index="65535" exp="area" ref3D="1" dr="$A$26:$XFD$49" dn="Z_AFA97FE5_EB2D_4EBD_A937_DC2E6D78335A_.wvu.Rows" sId="7"/>
    <rfmt sheetId="7" xfDxf="1" sqref="A8:XFD8" start="0" length="0"/>
    <rcc rId="0" sId="7" dxf="1">
      <nc r="A8" t="inlineStr">
        <is>
          <t>MS HAWK</t>
        </is>
      </nc>
      <ndxf>
        <border outline="0">
          <left style="thin">
            <color indexed="64"/>
          </left>
        </border>
      </ndxf>
    </rcc>
    <rcc rId="0" sId="7" dxf="1">
      <nc r="B8">
        <v>1658</v>
      </nc>
      <ndxf>
        <alignment horizontal="left"/>
      </ndxf>
    </rcc>
    <rcc rId="0" sId="7" dxf="1" numFmtId="19">
      <nc r="C8">
        <v>42730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E.R. FRANCE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42739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5105" sId="7" ref="A8:XFD8" action="deleteRow">
    <undo index="65535" exp="area" ref3D="1" dr="$A$25:$XFD$48" dn="Z_AFA97FE5_EB2D_4EBD_A937_DC2E6D78335A_.wvu.Rows" sId="7"/>
    <rfmt sheetId="7" xfDxf="1" sqref="A8:XFD8" start="0" length="0"/>
    <rcc rId="0" sId="7" dxf="1">
      <nc r="A8" t="inlineStr">
        <is>
          <t>BONAVIA</t>
        </is>
      </nc>
      <ndxf>
        <border outline="0">
          <left style="thin">
            <color indexed="64"/>
          </left>
        </border>
      </ndxf>
    </rcc>
    <rcc rId="0" sId="7" dxf="1">
      <nc r="B8">
        <v>1624</v>
      </nc>
      <ndxf>
        <alignment horizontal="left"/>
      </ndxf>
    </rcc>
    <rcc rId="0" sId="7" dxf="1" numFmtId="19">
      <nc r="C8">
        <v>42732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642S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5106" sId="7" ref="A8:XFD8" action="deleteRow">
    <undo index="65535" exp="area" ref3D="1" dr="$A$24:$XFD$47" dn="Z_AFA97FE5_EB2D_4EBD_A937_DC2E6D78335A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>
      <nc r="F8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ndxf>
    </rcc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dn rId="0" localSheetId="7" customView="1" name="Z_AFA97FE5_EB2D_4EBD_A937_DC2E6D78335A_.wvu.Rows" hidden="1" oldHidden="1">
    <oldFormula>'AAUS NL (TPP)'!$23:$46</oldFormula>
  </rdn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2'!$A$1:$O$64</formula>
    <oldFormula>'ASPA 2'!$A$1:$O$64</old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1" sId="7" xfDxf="1" dxf="1">
    <oc r="F32" t="inlineStr">
      <is>
        <t>TOMMI RITSCHER</t>
      </is>
    </oc>
    <nc r="F32" t="inlineStr">
      <is>
        <t>CARL SCHULTE</t>
      </is>
    </nc>
    <ndxf>
      <alignment horizontal="center"/>
      <border outline="0">
        <left style="thin">
          <color indexed="64"/>
        </left>
        <right style="thin">
          <color indexed="8"/>
        </right>
        <top style="thin">
          <color indexed="64"/>
        </top>
      </border>
    </ndxf>
  </rcc>
  <rfmt sheetId="7" xfDxf="1" sqref="F33" start="0" length="0">
    <dxf>
      <alignment horizontal="center"/>
      <border outline="0">
        <left style="thin">
          <color indexed="64"/>
        </left>
        <right style="thin">
          <color indexed="8"/>
        </right>
      </border>
    </dxf>
  </rfmt>
  <rrc rId="5112" sId="7" ref="A47:XFD58" action="insertRow"/>
  <rfmt sheetId="7" sqref="A47" start="0" length="0">
    <dxf>
      <alignment horizontal="general"/>
      <border outline="0">
        <left style="thin">
          <color indexed="64"/>
        </left>
      </border>
    </dxf>
  </rfmt>
  <rfmt sheetId="7" sqref="B47" start="0" length="0">
    <dxf>
      <numFmt numFmtId="0" formatCode="General"/>
    </dxf>
  </rfmt>
  <rfmt sheetId="7" sqref="C4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5113" sId="7" odxf="1" dxf="1">
    <nc r="D47">
      <f>C47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114" sId="7" odxf="1" dxf="1">
    <nc r="E47">
      <f>+C47+2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47" start="0" length="0">
    <dxf>
      <font>
        <sz val="10"/>
        <color rgb="FFFF0000"/>
        <name val="Arial"/>
        <family val="2"/>
        <scheme val="none"/>
      </font>
      <border outline="0">
        <left style="thin">
          <color indexed="64"/>
        </left>
        <right style="thin">
          <color indexed="8"/>
        </right>
      </border>
    </dxf>
  </rfmt>
  <rfmt sheetId="7" sqref="G4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cc rId="5115" sId="7" odxf="1" dxf="1">
    <nc r="H47">
      <f>G47+8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16" sId="7" odxf="1" dxf="1">
    <nc r="I47">
      <f>G47+14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17" sId="7" odxf="1" dxf="1">
    <nc r="J47">
      <f>G47+17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18" sId="7" odxf="1" dxf="1">
    <nc r="K47">
      <f>G47+20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19" sId="7" odxf="1" dxf="1">
    <nc r="L47">
      <f>G47+23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48" start="0" length="0">
    <dxf>
      <alignment horizontal="general"/>
      <border outline="0">
        <left style="thin">
          <color indexed="64"/>
        </left>
      </border>
    </dxf>
  </rfmt>
  <rfmt sheetId="7" sqref="B48" start="0" length="0">
    <dxf>
      <numFmt numFmtId="0" formatCode="General"/>
    </dxf>
  </rfmt>
  <rfmt sheetId="7" sqref="C4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5120" sId="7" odxf="1" dxf="1">
    <nc r="D48">
      <f>C48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121" sId="7" odxf="1" dxf="1">
    <nc r="E48">
      <f>+C48+2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48" start="0" length="0">
    <dxf>
      <font>
        <sz val="10"/>
        <color rgb="FFFF0000"/>
        <name val="Arial"/>
        <family val="2"/>
        <scheme val="none"/>
      </font>
      <border outline="0">
        <left style="thin">
          <color indexed="64"/>
        </left>
        <right style="thin">
          <color indexed="8"/>
        </right>
      </border>
    </dxf>
  </rfmt>
  <rfmt sheetId="7" sqref="G48" start="0" length="0">
    <dxf>
      <font>
        <color rgb="FFFF0000"/>
        <family val="2"/>
      </font>
      <border outline="0">
        <left style="thin">
          <color indexed="8"/>
        </left>
        <right style="thin">
          <color indexed="8"/>
        </right>
      </border>
    </dxf>
  </rfmt>
  <rfmt sheetId="7" sqref="H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49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49" start="0" length="0">
    <dxf>
      <border outline="0">
        <bottom style="thin">
          <color indexed="64"/>
        </bottom>
      </border>
    </dxf>
  </rfmt>
  <rfmt sheetId="7" sqref="C49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49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49" start="0" length="0">
    <dxf>
      <font>
        <sz val="10"/>
        <color rgb="FFFF0000"/>
        <name val="Arial"/>
        <family val="2"/>
        <scheme val="none"/>
      </font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A50" start="0" length="0">
    <dxf>
      <alignment horizontal="general"/>
      <border outline="0">
        <left style="thin">
          <color indexed="64"/>
        </left>
      </border>
    </dxf>
  </rfmt>
  <rfmt sheetId="7" sqref="B50" start="0" length="0">
    <dxf>
      <numFmt numFmtId="0" formatCode="General"/>
    </dxf>
  </rfmt>
  <rfmt sheetId="7" sqref="C5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5122" sId="7" odxf="1" dxf="1">
    <nc r="D50">
      <f>C50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123" sId="7" odxf="1" dxf="1">
    <nc r="E50">
      <f>+C50+2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0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fmt sheetId="7" sqref="G5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cc rId="5124" sId="7" odxf="1" dxf="1">
    <nc r="H50">
      <f>G50+8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25" sId="7" odxf="1" dxf="1">
    <nc r="I50">
      <f>G50+14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26" sId="7" odxf="1" dxf="1">
    <nc r="J50">
      <f>G50+17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27" sId="7" odxf="1" dxf="1">
    <nc r="K50">
      <f>G50+20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28" sId="7" odxf="1" dxf="1">
    <nc r="L50">
      <f>G50+23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51" start="0" length="0">
    <dxf>
      <alignment horizontal="general"/>
      <border outline="0">
        <left style="thin">
          <color indexed="64"/>
        </left>
      </border>
    </dxf>
  </rfmt>
  <rfmt sheetId="7" sqref="B51" start="0" length="0">
    <dxf>
      <numFmt numFmtId="0" formatCode="General"/>
    </dxf>
  </rfmt>
  <rfmt sheetId="7" sqref="C5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5129" sId="7" odxf="1" dxf="1">
    <nc r="D51">
      <f>C51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130" sId="7" odxf="1" dxf="1">
    <nc r="E51">
      <f>+C51+2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1" start="0" length="0">
    <dxf>
      <border outline="0">
        <left style="thin">
          <color indexed="64"/>
        </left>
        <right style="thin">
          <color indexed="8"/>
        </right>
      </border>
    </dxf>
  </rfmt>
  <rfmt sheetId="7" sqref="G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52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52" start="0" length="0">
    <dxf>
      <border outline="0">
        <bottom style="thin">
          <color indexed="64"/>
        </bottom>
      </border>
    </dxf>
  </rfmt>
  <rfmt sheetId="7" sqref="C52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52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52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A53" start="0" length="0">
    <dxf>
      <alignment horizontal="general"/>
      <border outline="0">
        <left style="thin">
          <color indexed="64"/>
        </left>
      </border>
    </dxf>
  </rfmt>
  <rfmt sheetId="7" sqref="B53" start="0" length="0">
    <dxf>
      <numFmt numFmtId="0" formatCode="General"/>
    </dxf>
  </rfmt>
  <rfmt sheetId="7" sqref="C5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5131" sId="7" odxf="1" dxf="1">
    <nc r="D53">
      <f>C53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132" sId="7" odxf="1" dxf="1">
    <nc r="E53">
      <f>+C53+2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3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fmt sheetId="7" sqref="G5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cc rId="5133" sId="7" odxf="1" dxf="1">
    <nc r="H53">
      <f>G53+8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34" sId="7" odxf="1" dxf="1">
    <nc r="I53">
      <f>G53+14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35" sId="7" odxf="1" dxf="1">
    <nc r="J53">
      <f>G53+17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36" sId="7" odxf="1" dxf="1">
    <nc r="K53">
      <f>G53+20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37" sId="7" odxf="1" dxf="1">
    <nc r="L53">
      <f>G53+23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54" start="0" length="0">
    <dxf>
      <alignment horizontal="general"/>
      <border outline="0">
        <left style="thin">
          <color indexed="64"/>
        </left>
      </border>
    </dxf>
  </rfmt>
  <rfmt sheetId="7" sqref="B54" start="0" length="0">
    <dxf>
      <numFmt numFmtId="0" formatCode="General"/>
    </dxf>
  </rfmt>
  <rfmt sheetId="7" sqref="C5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5138" sId="7" odxf="1" dxf="1">
    <nc r="D54">
      <f>C54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139" sId="7" odxf="1" dxf="1">
    <nc r="E54">
      <f>+C54+2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4" start="0" length="0">
    <dxf>
      <border outline="0">
        <left style="thin">
          <color indexed="64"/>
        </left>
        <right style="thin">
          <color indexed="8"/>
        </right>
      </border>
    </dxf>
  </rfmt>
  <rfmt sheetId="7" sqref="G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55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55" start="0" length="0">
    <dxf>
      <border outline="0">
        <bottom style="thin">
          <color indexed="64"/>
        </bottom>
      </border>
    </dxf>
  </rfmt>
  <rfmt sheetId="7" sqref="C55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55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55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A56" start="0" length="0">
    <dxf>
      <alignment horizontal="general"/>
      <border outline="0">
        <left style="thin">
          <color indexed="64"/>
        </left>
      </border>
    </dxf>
  </rfmt>
  <rfmt sheetId="7" sqref="B56" start="0" length="0">
    <dxf>
      <numFmt numFmtId="0" formatCode="General"/>
    </dxf>
  </rfmt>
  <rfmt sheetId="7" sqref="C5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5140" sId="7" odxf="1" dxf="1">
    <nc r="D56">
      <f>C56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141" sId="7" odxf="1" dxf="1">
    <nc r="E56">
      <f>+C56+2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6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fmt sheetId="7" sqref="G5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cc rId="5142" sId="7" odxf="1" dxf="1">
    <nc r="H56">
      <f>G56+8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43" sId="7" odxf="1" dxf="1">
    <nc r="I56">
      <f>G56+14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44" sId="7" odxf="1" dxf="1">
    <nc r="J56">
      <f>G56+17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45" sId="7" odxf="1" dxf="1">
    <nc r="K56">
      <f>G56+20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5146" sId="7" odxf="1" dxf="1">
    <nc r="L56">
      <f>G56+23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57" start="0" length="0">
    <dxf>
      <alignment horizontal="general"/>
      <border outline="0">
        <left style="thin">
          <color indexed="64"/>
        </left>
      </border>
    </dxf>
  </rfmt>
  <rfmt sheetId="7" sqref="B57" start="0" length="0">
    <dxf>
      <numFmt numFmtId="0" formatCode="General"/>
    </dxf>
  </rfmt>
  <rfmt sheetId="7" sqref="C5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5147" sId="7" odxf="1" dxf="1">
    <nc r="D57">
      <f>C57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5148" sId="7" odxf="1" dxf="1">
    <nc r="E57">
      <f>+C57+2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7" start="0" length="0">
    <dxf>
      <border outline="0">
        <left style="thin">
          <color indexed="64"/>
        </left>
        <right style="thin">
          <color indexed="8"/>
        </right>
      </border>
    </dxf>
  </rfmt>
  <rfmt sheetId="7" sqref="G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58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58" start="0" length="0">
    <dxf>
      <border outline="0">
        <bottom style="thin">
          <color indexed="64"/>
        </bottom>
      </border>
    </dxf>
  </rfmt>
  <rfmt sheetId="7" sqref="C58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58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5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58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mt sheetId="7" cell="F47" guid="{00000000-0000-0000-0000-000000000000}" action="delete" author="Doan Thi Hai Thuyen"/>
  <rfmt sheetId="7" sqref="F47" start="0" length="0">
    <dxf>
      <font>
        <sz val="10"/>
        <color auto="1"/>
        <name val="Arial"/>
        <family val="2"/>
        <scheme val="none"/>
      </font>
      <border outline="0">
        <top style="thin">
          <color indexed="64"/>
        </top>
      </border>
    </dxf>
  </rfmt>
  <rfmt sheetId="7" sqref="F48" start="0" length="0">
    <dxf>
      <font>
        <sz val="10"/>
        <color auto="1"/>
        <name val="Arial"/>
        <family val="2"/>
        <scheme val="none"/>
      </font>
    </dxf>
  </rfmt>
  <rfmt sheetId="7" sqref="F49" start="0" length="0">
    <dxf>
      <font>
        <sz val="10"/>
        <color auto="1"/>
        <name val="Arial"/>
        <family val="2"/>
        <scheme val="none"/>
      </font>
    </dxf>
  </rfmt>
  <rcc rId="5149" sId="7">
    <nc r="F56" t="inlineStr">
      <is>
        <t>E.R. KOBE</t>
      </is>
    </nc>
  </rcc>
  <rcc rId="5150" sId="7">
    <nc r="F53" t="inlineStr">
      <is>
        <t>WIELAND</t>
      </is>
    </nc>
  </rcc>
  <rcc rId="5151" sId="7">
    <nc r="F50" t="inlineStr">
      <is>
        <t>CLEMENS SCHULTE</t>
      </is>
    </nc>
  </rcc>
  <rcc rId="5152" sId="7" xfDxf="1" dxf="1">
    <nc r="F47" t="inlineStr">
      <is>
        <t>E.R. AMSTERDAM</t>
      </is>
    </nc>
    <ndxf>
      <alignment horizontal="center"/>
      <border outline="0">
        <left style="thin">
          <color indexed="64"/>
        </left>
        <right style="thin">
          <color indexed="8"/>
        </right>
        <top style="thin">
          <color indexed="64"/>
        </top>
      </border>
    </ndxf>
  </rcc>
  <rfmt sheetId="7" xfDxf="1" sqref="F48" start="0" length="0">
    <dxf>
      <alignment horizontal="center"/>
      <border outline="0">
        <left style="thin">
          <color indexed="64"/>
        </left>
        <right style="thin">
          <color indexed="8"/>
        </right>
      </border>
    </dxf>
  </rfmt>
  <rcc rId="5153" sId="7">
    <nc r="F48" t="inlineStr">
      <is>
        <t>704S</t>
      </is>
    </nc>
  </rcc>
  <rcc rId="5154" sId="7">
    <nc r="F51" t="inlineStr">
      <is>
        <t>705S</t>
      </is>
    </nc>
  </rcc>
  <rcc rId="5155" sId="7">
    <nc r="F54" t="inlineStr">
      <is>
        <t>706S</t>
      </is>
    </nc>
  </rcc>
  <rcc rId="5156" sId="7">
    <nc r="F57" t="inlineStr">
      <is>
        <t>707S</t>
      </is>
    </nc>
  </rcc>
  <rcc rId="5157" sId="7" numFmtId="19">
    <nc r="C47">
      <v>42828</v>
    </nc>
  </rcc>
  <rcc rId="5158" sId="7" numFmtId="19">
    <nc r="C48">
      <v>42830</v>
    </nc>
  </rcc>
  <rcc rId="5159" sId="7" numFmtId="19">
    <nc r="C50">
      <v>42835</v>
    </nc>
  </rcc>
  <rcc rId="5160" sId="7" numFmtId="19">
    <nc r="C51">
      <v>42837</v>
    </nc>
  </rcc>
  <rcc rId="5161" sId="7" numFmtId="19">
    <nc r="C53">
      <v>42842</v>
    </nc>
  </rcc>
  <rcc rId="5162" sId="7" numFmtId="19">
    <nc r="C54">
      <v>42844</v>
    </nc>
  </rcc>
  <rcc rId="5163" sId="7" numFmtId="19">
    <nc r="C56">
      <v>42849</v>
    </nc>
  </rcc>
  <rcc rId="5164" sId="7" numFmtId="19">
    <nc r="C57">
      <v>42851</v>
    </nc>
  </rcc>
  <rcc rId="5165" sId="7" numFmtId="19">
    <nc r="G47">
      <v>42837</v>
    </nc>
  </rcc>
  <rcc rId="5166" sId="7" numFmtId="19">
    <nc r="G50">
      <v>42844</v>
    </nc>
  </rcc>
  <rcc rId="5167" sId="7" numFmtId="19">
    <nc r="G53">
      <v>42851</v>
    </nc>
  </rcc>
  <rcc rId="5168" sId="7" numFmtId="19">
    <nc r="G56">
      <v>42858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0" sId="11">
    <oc r="A27" t="inlineStr">
      <is>
        <t>HANSA HOMBURG</t>
      </is>
    </oc>
    <nc r="A27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61" sId="11" numFmtId="19">
    <oc r="C27">
      <v>42709</v>
    </oc>
    <nc r="C27">
      <v>42710</v>
    </nc>
  </rcc>
  <rcc rId="2362" sId="11">
    <oc r="D27">
      <f>C27</f>
    </oc>
    <nc r="D27">
      <f>C27</f>
    </nc>
  </rcc>
  <rcc rId="2363" sId="11">
    <oc r="E27">
      <f>C27+3</f>
    </oc>
    <nc r="E27">
      <f>C27+3</f>
    </nc>
  </rcc>
  <rcc rId="2364" sId="12">
    <oc r="A24" t="inlineStr">
      <is>
        <t>HANSA HOMBURG</t>
      </is>
    </oc>
    <nc r="A24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65" sId="12" numFmtId="19">
    <oc r="C24">
      <v>42709</v>
    </oc>
    <nc r="C24">
      <v>42710</v>
    </nc>
  </rcc>
  <rcc rId="2366" sId="12">
    <oc r="D24">
      <f>C24</f>
    </oc>
    <nc r="D24">
      <f>C24</f>
    </nc>
  </rcc>
  <rcc rId="2367" sId="12">
    <oc r="E24">
      <f>C24+3</f>
    </oc>
    <nc r="E24">
      <f>C24+3</f>
    </nc>
  </rcc>
  <rcc rId="2368" sId="14">
    <oc r="A31" t="inlineStr">
      <is>
        <t>HANSA HOMBURG</t>
      </is>
    </oc>
    <nc r="A31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69" sId="14" numFmtId="19">
    <oc r="C31">
      <v>42709</v>
    </oc>
    <nc r="C31">
      <v>42710</v>
    </nc>
  </rcc>
  <rcc rId="2370" sId="14">
    <oc r="D31">
      <f>C31</f>
    </oc>
    <nc r="D31">
      <f>C31</f>
    </nc>
  </rcc>
  <rcc rId="2371" sId="14">
    <oc r="E31">
      <f>C31+3</f>
    </oc>
    <nc r="E31">
      <f>C31+3</f>
    </nc>
  </rcc>
  <rcc rId="2372" sId="16">
    <oc r="A30" t="inlineStr">
      <is>
        <t>HANSA HOMBURG</t>
      </is>
    </oc>
    <nc r="A30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373" sId="16" numFmtId="19">
    <oc r="C30">
      <v>42709</v>
    </oc>
    <nc r="C30">
      <v>42710</v>
    </nc>
  </rcc>
  <rcc rId="2374" sId="16">
    <oc r="D30">
      <f>C30</f>
    </oc>
    <nc r="D30">
      <f>C30</f>
    </nc>
  </rcc>
  <rcc rId="2375" sId="16">
    <oc r="E30">
      <f>C30+3</f>
    </oc>
    <nc r="E30">
      <f>C30+3</f>
    </nc>
  </rcc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9" sId="7">
    <oc r="H59">
      <f>H20-$C$20</f>
    </oc>
    <nc r="H59">
      <f>H56-$C$56</f>
    </nc>
  </rcc>
  <rcc rId="5170" sId="7">
    <oc r="I59">
      <f>I20-$C$20</f>
    </oc>
    <nc r="I59">
      <f>I56-$C$56</f>
    </nc>
  </rcc>
  <rcc rId="5171" sId="7">
    <oc r="J59">
      <f>J20-$C$20</f>
    </oc>
    <nc r="J59">
      <f>J56-$C$56</f>
    </nc>
  </rcc>
  <rcc rId="5172" sId="7">
    <oc r="K59">
      <f>K20-$C$20</f>
    </oc>
    <nc r="K59">
      <f>K56-$C$56</f>
    </nc>
  </rcc>
  <rcc rId="5173" sId="7">
    <oc r="L59">
      <f>L20-$C$20</f>
    </oc>
    <nc r="L59">
      <f>L56-$C$56</f>
    </nc>
  </rcc>
  <rcc rId="5174" sId="7">
    <oc r="A18" t="inlineStr">
      <is>
        <t>BONAVIA</t>
      </is>
    </oc>
    <nc r="A18" t="inlineStr">
      <is>
        <t>LINDAVIA</t>
      </is>
    </nc>
  </rcc>
  <rfmt sheetId="7" sqref="A18" start="0" length="2147483647">
    <dxf>
      <font>
        <color rgb="FFFF0000"/>
        <family val="2"/>
      </font>
    </dxf>
  </rfmt>
  <rcc rId="5175" sId="7">
    <oc r="A21" t="inlineStr">
      <is>
        <t>MAGNAVIA</t>
      </is>
    </oc>
    <nc r="A21" t="inlineStr">
      <is>
        <t>SPIRIT OF CAPE TOWN</t>
      </is>
    </nc>
  </rcc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2'!$A$1:$O$64</formula>
    <oldFormula>'ASPA 2'!$A$1:$O$64</oldFormula>
  </rdn>
  <rdn rId="0" localSheetId="7" customView="1" name="Z_AFA97FE5_EB2D_4EBD_A937_DC2E6D78335A_.wvu.Rows" hidden="1" oldHidden="1">
    <formula>'AAUS NL (TPP)'!$38:$58</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80" sId="14">
    <oc r="A15" t="inlineStr">
      <is>
        <t>FEEDER</t>
      </is>
    </oc>
    <nc r="A15" t="inlineStr">
      <is>
        <t>SAJIR (delay)</t>
      </is>
    </nc>
  </rcc>
  <rcc rId="5181" sId="17">
    <oc r="G13">
      <f>D13+24</f>
    </oc>
    <nc r="G13" t="inlineStr">
      <is>
        <t>OMIT</t>
      </is>
    </nc>
  </rcc>
</revisions>
</file>

<file path=xl/revisions/revisionLog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21" start="0" length="2147483647">
    <dxf>
      <font>
        <color rgb="FFFF0000"/>
        <family val="2"/>
      </font>
    </dxf>
  </rfmt>
  <rcc rId="5182" sId="7">
    <nc r="A24" t="inlineStr">
      <is>
        <t>OMIT</t>
      </is>
    </nc>
  </rcc>
  <rfmt sheetId="7" sqref="A24" start="0" length="2147483647">
    <dxf>
      <font>
        <color rgb="FFFF0000"/>
        <family val="2"/>
      </font>
    </dxf>
  </rfmt>
  <rcc rId="5183" sId="7">
    <nc r="A27" t="inlineStr">
      <is>
        <t>BARRY TRADER</t>
      </is>
    </nc>
  </rcc>
  <rcc rId="5184" sId="7">
    <nc r="B27">
      <v>1706</v>
    </nc>
  </rcc>
  <rcc rId="5185" sId="7">
    <nc r="A30" t="inlineStr">
      <is>
        <t>SPIRIT OF CAPE TOWN</t>
      </is>
    </nc>
  </rcc>
  <rcc rId="5186" sId="7">
    <nc r="B30">
      <v>1710</v>
    </nc>
  </rcc>
  <rcc rId="5187" sId="7">
    <nc r="A33" t="inlineStr">
      <is>
        <t>QUEEN ESTHER</t>
      </is>
    </nc>
  </rcc>
  <rcc rId="5188" sId="7">
    <nc r="B33">
      <v>1707</v>
    </nc>
  </rcc>
  <rcc rId="5189" sId="7">
    <nc r="A36" t="inlineStr">
      <is>
        <t>SE1 TBA1</t>
      </is>
    </nc>
  </rcc>
</revisions>
</file>

<file path=xl/revisions/revisionLog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90" sId="13" ref="A13:XFD13" action="deleteRow">
    <rfmt sheetId="13" xfDxf="1" sqref="A13:XFD13" start="0" length="0"/>
    <rcc rId="0" sId="13" dxf="1">
      <nc r="A13" t="inlineStr">
        <is>
          <t>MAGNAVIA</t>
        </is>
      </nc>
      <ndxf>
        <border outline="0">
          <left style="thin">
            <color indexed="64"/>
          </left>
        </border>
      </ndxf>
    </rcc>
    <rcc rId="0" sId="13" dxf="1">
      <nc r="B13">
        <v>1612</v>
      </nc>
      <ndxf>
        <alignment horizontal="left"/>
      </ndxf>
    </rcc>
    <rcc rId="0" sId="13" dxf="1" numFmtId="19">
      <nc r="C13">
        <v>42711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SERANGOON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42720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1" sId="13" ref="A13:XFD13" action="deleteRow">
    <rfmt sheetId="13" xfDxf="1" sqref="A13:XFD13" start="0" length="0"/>
    <rcc rId="0" sId="13" dxf="1">
      <nc r="A13" t="inlineStr">
        <is>
          <t>MS HAWK</t>
        </is>
      </nc>
      <ndxf>
        <border outline="0">
          <left style="thin">
            <color indexed="64"/>
          </left>
        </border>
      </ndxf>
    </rcc>
    <rcc rId="0" sId="13" dxf="1">
      <nc r="B13">
        <v>1654</v>
      </nc>
      <ndxf>
        <alignment horizontal="left"/>
      </ndxf>
    </rcc>
    <rcc rId="0" sId="13" dxf="1" numFmtId="19">
      <nc r="C13">
        <v>42716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631W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2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3" sId="13" ref="A13:XFD13" action="deleteRow">
    <rfmt sheetId="13" xfDxf="1" sqref="A13:XFD13" start="0" length="0"/>
    <rcc rId="0" sId="13" dxf="1">
      <nc r="A13" t="inlineStr">
        <is>
          <t>LINDAVIA</t>
        </is>
      </nc>
      <ndxf>
        <border outline="0">
          <left style="thin">
            <color indexed="64"/>
          </left>
        </border>
      </ndxf>
    </rcc>
    <rcc rId="0" sId="13" dxf="1">
      <nc r="B13">
        <v>1606</v>
      </nc>
      <ndxf>
        <alignment horizontal="left"/>
      </ndxf>
    </rcc>
    <rcc rId="0" sId="13" dxf="1" numFmtId="19">
      <nc r="C13">
        <v>42718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SEROJA TIGA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42727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4" sId="13" ref="A13:XFD13" action="deleteRow">
    <rfmt sheetId="13" xfDxf="1" sqref="A13:XFD13" start="0" length="0"/>
    <rcc rId="0" sId="13" dxf="1">
      <nc r="A13" t="inlineStr">
        <is>
          <t>MS HAWK</t>
        </is>
      </nc>
      <ndxf>
        <border outline="0">
          <left style="thin">
            <color indexed="64"/>
          </left>
        </border>
      </ndxf>
    </rcc>
    <rcc rId="0" sId="13" dxf="1">
      <nc r="B13">
        <v>1656</v>
      </nc>
      <ndxf>
        <alignment horizontal="left"/>
      </ndxf>
    </rcc>
    <rcc rId="0" sId="13" dxf="1" numFmtId="19">
      <nc r="C13">
        <v>42723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603W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5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6" sId="13" ref="A13:XFD13" action="deleteRow">
    <rfmt sheetId="13" xfDxf="1" sqref="A13:XFD13" start="0" length="0"/>
    <rcc rId="0" sId="13" dxf="1">
      <nc r="A13" t="inlineStr">
        <is>
          <r>
            <t>SPIRIT OF CAPE TOWN (</t>
          </r>
          <r>
            <rPr>
              <sz val="10"/>
              <color rgb="FFFF0000"/>
              <rFont val="Arial"/>
              <family val="2"/>
            </rPr>
            <t>delay</t>
          </r>
          <r>
            <rPr>
              <sz val="10"/>
              <rFont val="Arial"/>
              <family val="2"/>
            </rPr>
            <t>)</t>
          </r>
        </is>
      </nc>
      <ndxf>
        <border outline="0">
          <left style="thin">
            <color indexed="64"/>
          </left>
        </border>
      </ndxf>
    </rcc>
    <rcc rId="0" sId="13" dxf="1">
      <nc r="B13">
        <v>1608</v>
      </nc>
      <ndxf>
        <alignment horizontal="left"/>
      </ndxf>
    </rcc>
    <rcc rId="0" sId="13" dxf="1" numFmtId="19">
      <nc r="C13">
        <v>42726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NORTHERN MAGNITUDE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42734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7" sId="13" ref="A13:XFD13" action="deleteRow">
    <rfmt sheetId="13" xfDxf="1" sqref="A13:XFD13" start="0" length="0"/>
    <rcc rId="0" sId="13" dxf="1">
      <nc r="A13" t="inlineStr">
        <is>
          <t>MS HAWK</t>
        </is>
      </nc>
      <ndxf>
        <border outline="0">
          <left style="thin">
            <color indexed="64"/>
          </left>
        </border>
      </ndxf>
    </rcc>
    <rcc rId="0" sId="13" dxf="1">
      <nc r="B13">
        <v>1658</v>
      </nc>
      <ndxf>
        <alignment horizontal="left"/>
      </ndxf>
    </rcc>
    <rcc rId="0" sId="13" dxf="1" numFmtId="19">
      <nc r="C13">
        <v>42730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609W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8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199" sId="13" ref="A13:XFD13" action="deleteRow">
    <rfmt sheetId="13" xfDxf="1" sqref="A13:XFD13" start="0" length="0"/>
    <rcc rId="0" sId="13" dxf="1">
      <nc r="A13" t="inlineStr">
        <is>
          <t>BONAVIA</t>
        </is>
      </nc>
      <ndxf>
        <border outline="0">
          <left style="thin">
            <color indexed="64"/>
          </left>
        </border>
      </ndxf>
    </rcc>
    <rcc rId="0" sId="13" dxf="1">
      <nc r="B13">
        <v>1624</v>
      </nc>
      <ndxf>
        <alignment horizontal="left"/>
      </ndxf>
    </rcc>
    <rcc rId="0" sId="13" dxf="1" numFmtId="19">
      <nc r="C13">
        <v>42732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KARACHI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42741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200" sId="13" ref="A13:XFD13" action="deleteRow">
    <rfmt sheetId="13" xfDxf="1" sqref="A13:XFD13" start="0" length="0"/>
    <rcc rId="0" sId="13" dxf="1">
      <nc r="A13" t="inlineStr">
        <is>
          <t>MS HAWK</t>
        </is>
      </nc>
      <ndxf>
        <border outline="0">
          <left style="thin">
            <color indexed="64"/>
          </left>
        </border>
      </ndxf>
    </rcc>
    <rcc rId="0" sId="13" dxf="1">
      <nc r="B13">
        <v>1702</v>
      </nc>
      <ndxf>
        <alignment horizontal="left"/>
      </ndxf>
    </rcc>
    <rcc rId="0" sId="13" dxf="1" numFmtId="19">
      <nc r="C13">
        <v>42737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617W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201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202" sId="13" ref="A13:XFD13" action="deleteRow">
    <rfmt sheetId="13" xfDxf="1" sqref="A13:XFD13" start="0" length="0"/>
    <rcc rId="0" sId="13" dxf="1">
      <nc r="A13" t="inlineStr">
        <is>
          <t>MAGNAVIA</t>
        </is>
      </nc>
      <ndxf>
        <border outline="0">
          <left style="thin">
            <color indexed="64"/>
          </left>
        </border>
      </ndxf>
    </rcc>
    <rcc rId="0" sId="13" dxf="1">
      <nc r="B13">
        <v>1702</v>
      </nc>
      <ndxf>
        <alignment horizontal="left"/>
      </ndxf>
    </rcc>
    <rcc rId="0" sId="13" dxf="1" numFmtId="19">
      <nc r="C13">
        <v>42739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KALMAR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42748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203" sId="13" ref="A13:XFD13" action="deleteRow">
    <rfmt sheetId="13" xfDxf="1" sqref="A13:XFD13" start="0" length="0"/>
    <rcc rId="0" sId="13" dxf="1">
      <nc r="A13" t="inlineStr">
        <is>
          <t>MS HAWK</t>
        </is>
      </nc>
      <ndxf>
        <border outline="0">
          <left style="thin">
            <color indexed="64"/>
          </left>
        </border>
      </ndxf>
    </rcc>
    <rcc rId="0" sId="13" dxf="1">
      <nc r="B13">
        <v>1704</v>
      </nc>
      <ndxf>
        <alignment horizontal="left"/>
      </ndxf>
    </rcc>
    <rcc rId="0" sId="13" dxf="1" numFmtId="19">
      <nc r="C13">
        <v>42744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635W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204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5205" sId="13" ref="A22:XFD30" action="insertRow"/>
  <rfmt sheetId="13" sqref="A22" start="0" length="0">
    <dxf>
      <alignment wrapText="0"/>
      <border outline="0">
        <left style="thin">
          <color indexed="64"/>
        </left>
      </border>
    </dxf>
  </rfmt>
  <rfmt sheetId="13" sqref="B22" start="0" length="0">
    <dxf>
      <numFmt numFmtId="0" formatCode="General"/>
      <alignment horizontal="left" wrapText="0"/>
    </dxf>
  </rfmt>
  <rfmt sheetId="13" sqref="C22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06" sId="13" odxf="1" dxf="1">
    <nc r="D22">
      <f>C22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07" sId="13" odxf="1" dxf="1">
    <nc r="E22">
      <f>+C22+2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22" start="0" length="0">
    <dxf>
      <border outline="0">
        <left style="thin">
          <color indexed="64"/>
        </left>
      </border>
    </dxf>
  </rfmt>
  <rcc rId="5208" sId="13" odxf="1" dxf="1">
    <nc r="H22">
      <f>+G22+15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209" sId="13" odxf="1" dxf="1">
    <nc r="I22">
      <f>+G22+22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fmt sheetId="13" sqref="A23" start="0" length="0">
    <dxf>
      <alignment wrapText="0"/>
      <border outline="0">
        <left style="thin">
          <color indexed="64"/>
        </left>
      </border>
    </dxf>
  </rfmt>
  <rfmt sheetId="13" sqref="B23" start="0" length="0">
    <dxf>
      <numFmt numFmtId="0" formatCode="General"/>
      <alignment horizontal="left" wrapText="0"/>
    </dxf>
  </rfmt>
  <rfmt sheetId="13" sqref="C23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10" sId="13" odxf="1" dxf="1">
    <nc r="D23">
      <f>C23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11" sId="13" odxf="1" dxf="1">
    <nc r="E23">
      <f>+C23+2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5212" sId="13" odxf="1" dxf="1">
    <nc r="F23" t="inlineStr">
      <is>
        <t>701W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3" sqref="G23" start="0" length="0">
    <dxf>
      <border outline="0">
        <left style="thin">
          <color indexed="64"/>
        </left>
      </border>
    </dxf>
  </rfmt>
  <rfmt sheetId="13" sqref="H23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23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24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24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24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24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A25" start="0" length="0">
    <dxf>
      <alignment wrapText="0"/>
      <border outline="0">
        <left style="thin">
          <color indexed="64"/>
        </left>
      </border>
    </dxf>
  </rfmt>
  <rfmt sheetId="13" sqref="B25" start="0" length="0">
    <dxf>
      <numFmt numFmtId="0" formatCode="General"/>
      <alignment horizontal="left" wrapText="0"/>
    </dxf>
  </rfmt>
  <rfmt sheetId="13" sqref="C25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13" sId="13" odxf="1" dxf="1">
    <nc r="D25">
      <f>C25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14" sId="13" odxf="1" dxf="1">
    <nc r="E25">
      <f>+C25+2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25" start="0" length="0">
    <dxf>
      <border outline="0">
        <left style="thin">
          <color indexed="64"/>
        </left>
      </border>
    </dxf>
  </rfmt>
  <rcc rId="5215" sId="13" odxf="1" dxf="1">
    <nc r="H25">
      <f>+G25+15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216" sId="13" odxf="1" dxf="1">
    <nc r="I25">
      <f>+G25+22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fmt sheetId="13" sqref="A26" start="0" length="0">
    <dxf>
      <alignment wrapText="0"/>
      <border outline="0">
        <left style="thin">
          <color indexed="64"/>
        </left>
      </border>
    </dxf>
  </rfmt>
  <rfmt sheetId="13" sqref="B26" start="0" length="0">
    <dxf>
      <numFmt numFmtId="0" formatCode="General"/>
      <alignment horizontal="left" wrapText="0"/>
    </dxf>
  </rfmt>
  <rfmt sheetId="13" sqref="C26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17" sId="13" odxf="1" dxf="1">
    <nc r="D26">
      <f>C26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18" sId="13" odxf="1" dxf="1">
    <nc r="E26">
      <f>+C26+2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5219" sId="13" odxf="1" dxf="1">
    <nc r="F26" t="inlineStr">
      <is>
        <t>701W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3" sqref="G26" start="0" length="0">
    <dxf>
      <border outline="0">
        <left style="thin">
          <color indexed="64"/>
        </left>
      </border>
    </dxf>
  </rfmt>
  <rfmt sheetId="13" sqref="H26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26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27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27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27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27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A28" start="0" length="0">
    <dxf>
      <alignment wrapText="0"/>
      <border outline="0">
        <left style="thin">
          <color indexed="64"/>
        </left>
      </border>
    </dxf>
  </rfmt>
  <rfmt sheetId="13" sqref="B28" start="0" length="0">
    <dxf>
      <numFmt numFmtId="0" formatCode="General"/>
      <alignment horizontal="left" wrapText="0"/>
    </dxf>
  </rfmt>
  <rfmt sheetId="13" sqref="C28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20" sId="13" odxf="1" dxf="1">
    <nc r="D28">
      <f>C28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21" sId="13" odxf="1" dxf="1">
    <nc r="E28">
      <f>+C28+2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28" start="0" length="0">
    <dxf>
      <border outline="0">
        <left style="thin">
          <color indexed="64"/>
        </left>
      </border>
    </dxf>
  </rfmt>
  <rcc rId="5222" sId="13" odxf="1" dxf="1">
    <nc r="H28">
      <f>+G28+15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223" sId="13" odxf="1" dxf="1">
    <nc r="I28">
      <f>+G28+22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fmt sheetId="13" sqref="A29" start="0" length="0">
    <dxf>
      <alignment wrapText="0"/>
      <border outline="0">
        <left style="thin">
          <color indexed="64"/>
        </left>
      </border>
    </dxf>
  </rfmt>
  <rfmt sheetId="13" sqref="B29" start="0" length="0">
    <dxf>
      <numFmt numFmtId="0" formatCode="General"/>
      <alignment horizontal="left" wrapText="0"/>
    </dxf>
  </rfmt>
  <rfmt sheetId="13" sqref="C29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24" sId="13" odxf="1" dxf="1">
    <nc r="D29">
      <f>C29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25" sId="13" odxf="1" dxf="1">
    <nc r="E29">
      <f>+C29+2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5226" sId="13" odxf="1" dxf="1">
    <nc r="F29" t="inlineStr">
      <is>
        <t>701W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3" sqref="G29" start="0" length="0">
    <dxf>
      <border outline="0">
        <left style="thin">
          <color indexed="64"/>
        </left>
      </border>
    </dxf>
  </rfmt>
  <rfmt sheetId="13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29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0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0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0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0" start="0" length="0">
    <dxf>
      <border outline="0">
        <right style="thin">
          <color indexed="64"/>
        </right>
        <bottom style="thin">
          <color indexed="64"/>
        </bottom>
      </border>
    </dxf>
  </rfmt>
  <rcc rId="5227" sId="13" xfDxf="1" dxf="1">
    <nc r="F22" t="inlineStr">
      <is>
        <t>MAERSK SELETAR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228" sId="13" xfDxf="1" dxf="1">
    <nc r="F25" t="inlineStr">
      <is>
        <t>MAERSK SEMAKAU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229" sId="13" xfDxf="1" dxf="1">
    <nc r="F28" t="inlineStr">
      <is>
        <t>MAERSK SERANGOON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230" sId="13" numFmtId="19">
    <nc r="G22">
      <v>42776</v>
    </nc>
  </rcc>
  <rcc rId="5231" sId="13" numFmtId="19">
    <nc r="G25">
      <v>42783</v>
    </nc>
  </rcc>
  <rcc rId="5232" sId="13" numFmtId="19">
    <nc r="G28">
      <v>42790</v>
    </nc>
  </rcc>
  <rcc rId="5233" sId="13" numFmtId="19">
    <nc r="C22">
      <v>42767</v>
    </nc>
  </rcc>
  <rcc rId="5234" sId="13" numFmtId="19">
    <nc r="C23">
      <v>42772</v>
    </nc>
  </rcc>
  <rcc rId="5235" sId="13" numFmtId="19">
    <nc r="C25">
      <v>42774</v>
    </nc>
  </rcc>
  <rcc rId="5236" sId="13" numFmtId="19">
    <nc r="C26">
      <v>42779</v>
    </nc>
  </rcc>
  <rcc rId="5237" sId="13" numFmtId="19">
    <nc r="C28">
      <v>42781</v>
    </nc>
  </rcc>
  <rcc rId="5238" sId="13" numFmtId="19">
    <nc r="C29">
      <v>42786</v>
    </nc>
  </rcc>
  <rcc rId="5239" sId="13">
    <nc r="A22" t="inlineStr">
      <is>
        <t>SPIRIT OF CAPE TOWN</t>
      </is>
    </nc>
  </rcc>
  <rcc rId="5240" sId="13">
    <nc r="B22">
      <v>1706</v>
    </nc>
  </rcc>
  <rcc rId="5241" sId="13">
    <nc r="A25" t="inlineStr">
      <is>
        <t>OMIT</t>
      </is>
    </nc>
  </rcc>
  <rfmt sheetId="13" sqref="A25" start="0" length="2147483647">
    <dxf>
      <font>
        <color rgb="FFFF0000"/>
        <family val="2"/>
      </font>
    </dxf>
  </rfmt>
  <rcc rId="5242" sId="13">
    <nc r="A28" t="inlineStr">
      <is>
        <t>BARRY TRADER</t>
      </is>
    </nc>
  </rcc>
  <rcc rId="5243" sId="13">
    <nc r="B28">
      <v>1706</v>
    </nc>
  </rcc>
  <rrc rId="5244" sId="13" ref="A31:XFD39" action="insertRow"/>
  <rfmt sheetId="13" sqref="A31" start="0" length="0">
    <dxf>
      <alignment wrapText="0"/>
      <border outline="0">
        <left style="thin">
          <color indexed="64"/>
        </left>
      </border>
    </dxf>
  </rfmt>
  <rfmt sheetId="13" sqref="B31" start="0" length="0">
    <dxf>
      <numFmt numFmtId="0" formatCode="General"/>
      <alignment horizontal="left" wrapText="0"/>
    </dxf>
  </rfmt>
  <rfmt sheetId="13" sqref="C31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45" sId="13" odxf="1" dxf="1">
    <nc r="D31">
      <f>C31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46" sId="13" odxf="1" dxf="1">
    <nc r="E31">
      <f>+C31+2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31" start="0" length="0">
    <dxf>
      <border outline="0">
        <left style="thin">
          <color indexed="64"/>
        </left>
      </border>
    </dxf>
  </rfmt>
  <rcc rId="5247" sId="13" odxf="1" dxf="1">
    <nc r="H31">
      <f>+G31+15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248" sId="13" odxf="1" dxf="1">
    <nc r="I31">
      <f>+G31+22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fmt sheetId="13" sqref="A32" start="0" length="0">
    <dxf>
      <alignment wrapText="0"/>
      <border outline="0">
        <left style="thin">
          <color indexed="64"/>
        </left>
      </border>
    </dxf>
  </rfmt>
  <rfmt sheetId="13" sqref="B32" start="0" length="0">
    <dxf>
      <numFmt numFmtId="0" formatCode="General"/>
      <alignment horizontal="left" wrapText="0"/>
    </dxf>
  </rfmt>
  <rfmt sheetId="13" sqref="C32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49" sId="13" odxf="1" dxf="1">
    <nc r="D32">
      <f>C32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50" sId="13" odxf="1" dxf="1">
    <nc r="E32">
      <f>+C32+2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2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2" start="0" length="0">
    <dxf>
      <border outline="0">
        <left style="thin">
          <color indexed="64"/>
        </left>
      </border>
    </dxf>
  </rfmt>
  <rfmt sheetId="13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2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3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3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3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3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A34" start="0" length="0">
    <dxf>
      <font>
        <sz val="10"/>
        <color rgb="FFFF0000"/>
        <name val="Arial"/>
        <family val="2"/>
        <scheme val="none"/>
      </font>
      <alignment wrapText="0"/>
      <border outline="0">
        <left style="thin">
          <color indexed="64"/>
        </left>
      </border>
    </dxf>
  </rfmt>
  <rfmt sheetId="13" sqref="B34" start="0" length="0">
    <dxf>
      <numFmt numFmtId="0" formatCode="General"/>
      <alignment horizontal="left" wrapText="0"/>
    </dxf>
  </rfmt>
  <rfmt sheetId="13" sqref="C34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51" sId="13" odxf="1" dxf="1">
    <nc r="D34">
      <f>C34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52" sId="13" odxf="1" dxf="1">
    <nc r="E34">
      <f>+C34+2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34" start="0" length="0">
    <dxf>
      <border outline="0">
        <left style="thin">
          <color indexed="64"/>
        </left>
      </border>
    </dxf>
  </rfmt>
  <rcc rId="5253" sId="13" odxf="1" dxf="1">
    <nc r="H34">
      <f>+G34+15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254" sId="13" odxf="1" dxf="1">
    <nc r="I34">
      <f>+G34+22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fmt sheetId="13" sqref="A35" start="0" length="0">
    <dxf>
      <alignment wrapText="0"/>
      <border outline="0">
        <left style="thin">
          <color indexed="64"/>
        </left>
      </border>
    </dxf>
  </rfmt>
  <rfmt sheetId="13" sqref="B35" start="0" length="0">
    <dxf>
      <numFmt numFmtId="0" formatCode="General"/>
      <alignment horizontal="left" wrapText="0"/>
    </dxf>
  </rfmt>
  <rfmt sheetId="13" sqref="C35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55" sId="13" odxf="1" dxf="1">
    <nc r="D35">
      <f>C35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56" sId="13" odxf="1" dxf="1">
    <nc r="E35">
      <f>+C35+2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5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5" start="0" length="0">
    <dxf>
      <border outline="0">
        <left style="thin">
          <color indexed="64"/>
        </left>
      </border>
    </dxf>
  </rfmt>
  <rfmt sheetId="13" sqref="H35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5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6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6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6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A37" start="0" length="0">
    <dxf>
      <alignment wrapText="0"/>
      <border outline="0">
        <left style="thin">
          <color indexed="64"/>
        </left>
      </border>
    </dxf>
  </rfmt>
  <rfmt sheetId="13" sqref="B37" start="0" length="0">
    <dxf>
      <numFmt numFmtId="0" formatCode="General"/>
      <alignment horizontal="left" wrapText="0"/>
    </dxf>
  </rfmt>
  <rfmt sheetId="13" sqref="C37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57" sId="13" odxf="1" dxf="1">
    <nc r="D37">
      <f>C37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58" sId="13" odxf="1" dxf="1">
    <nc r="E37">
      <f>+C37+2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37" start="0" length="0">
    <dxf>
      <border outline="0">
        <left style="thin">
          <color indexed="64"/>
        </left>
      </border>
    </dxf>
  </rfmt>
  <rcc rId="5259" sId="13" odxf="1" dxf="1">
    <nc r="H37">
      <f>+G37+15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5260" sId="13" odxf="1" dxf="1">
    <nc r="I37">
      <f>+G37+22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fmt sheetId="13" sqref="A38" start="0" length="0">
    <dxf>
      <alignment wrapText="0"/>
      <border outline="0">
        <left style="thin">
          <color indexed="64"/>
        </left>
      </border>
    </dxf>
  </rfmt>
  <rfmt sheetId="13" sqref="B38" start="0" length="0">
    <dxf>
      <numFmt numFmtId="0" formatCode="General"/>
      <alignment horizontal="left" wrapText="0"/>
    </dxf>
  </rfmt>
  <rfmt sheetId="13" sqref="C38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5261" sId="13" odxf="1" dxf="1">
    <nc r="D38">
      <f>C38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5262" sId="13" odxf="1" dxf="1">
    <nc r="E38">
      <f>+C38+2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8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8" start="0" length="0">
    <dxf>
      <border outline="0">
        <left style="thin">
          <color indexed="64"/>
        </left>
      </border>
    </dxf>
  </rfmt>
  <rfmt sheetId="13" sqref="H38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8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9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9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9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9" start="0" length="0">
    <dxf>
      <border outline="0">
        <right style="thin">
          <color indexed="64"/>
        </right>
        <bottom style="thin">
          <color indexed="64"/>
        </bottom>
      </border>
    </dxf>
  </rfmt>
  <rcc rId="5263" sId="13" numFmtId="19">
    <nc r="G31">
      <v>42797</v>
    </nc>
  </rcc>
  <rcc rId="5264" sId="13" numFmtId="19">
    <nc r="G34">
      <v>42804</v>
    </nc>
  </rcc>
  <rcc rId="5265" sId="13" numFmtId="19">
    <nc r="G37">
      <v>42811</v>
    </nc>
  </rcc>
  <rcc rId="5266" sId="13" numFmtId="19">
    <nc r="C31">
      <v>42788</v>
    </nc>
  </rcc>
  <rcc rId="5267" sId="13" numFmtId="19">
    <nc r="C32">
      <v>42793</v>
    </nc>
  </rcc>
  <rcc rId="5268" sId="13" numFmtId="19">
    <nc r="C34">
      <v>42795</v>
    </nc>
  </rcc>
  <rcc rId="5269" sId="13" numFmtId="19">
    <nc r="C35">
      <v>42800</v>
    </nc>
  </rcc>
  <rcc rId="5270" sId="13" numFmtId="19">
    <nc r="C37">
      <v>42802</v>
    </nc>
  </rcc>
  <rcc rId="5271" sId="13" numFmtId="19">
    <nc r="C38">
      <v>42807</v>
    </nc>
  </rcc>
</revisions>
</file>

<file path=xl/revisions/revisionLog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72" sId="13">
    <nc r="A31" t="inlineStr">
      <is>
        <t>SPIRIT OF CAPE TOWN</t>
      </is>
    </nc>
  </rcc>
  <rcc rId="5273" sId="13">
    <nc r="B31">
      <v>1710</v>
    </nc>
  </rcc>
  <rcc rId="5274" sId="13">
    <nc r="B34">
      <v>1707</v>
    </nc>
  </rcc>
  <rcc rId="5275" sId="13">
    <nc r="A37" t="inlineStr">
      <is>
        <t>SE1 TBA1</t>
      </is>
    </nc>
  </rcc>
  <rcc rId="5276" sId="13" odxf="1" dxf="1">
    <nc r="A34" t="inlineStr">
      <is>
        <t>QUEEN ESTHER</t>
      </is>
    </nc>
    <ndxf>
      <font>
        <sz val="10"/>
        <color auto="1"/>
        <name val="Arial"/>
        <family val="2"/>
        <scheme val="none"/>
      </font>
    </ndxf>
  </rcc>
  <rcc rId="5277" sId="13">
    <nc r="F31" t="inlineStr">
      <is>
        <t>TBA</t>
      </is>
    </nc>
  </rcc>
  <rcc rId="5278" sId="13">
    <nc r="F34" t="inlineStr">
      <is>
        <t>TBA</t>
      </is>
    </nc>
  </rcc>
  <rcc rId="5279" sId="13">
    <nc r="F37" t="inlineStr">
      <is>
        <t>TBA</t>
      </is>
    </nc>
  </rcc>
</revisions>
</file>

<file path=xl/revisions/revisionLog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80" sId="8" ref="A8:XFD8" action="deleteRow">
    <undo index="65535" exp="area" ref3D="1" dr="$A$8:$XFD$13" dn="Z_C836EF1A_2139_4C09_ABA7_0F571B2ADA53_.wvu.Rows" sId="8"/>
    <rfmt sheetId="8" xfDxf="1" sqref="A8:XFD8" start="0" length="0"/>
    <rcc rId="0" sId="8" dxf="1">
      <nc r="A8" t="inlineStr">
        <is>
          <t>BIENDONG STAR</t>
        </is>
      </nc>
      <ndxf/>
    </rcc>
    <rcc rId="0" sId="8" dxf="1">
      <nc r="B8" t="inlineStr">
        <is>
          <t>BS626S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42730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KEA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42741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5281" sId="8" ref="A8:XFD8" action="deleteRow">
    <undo index="65535" exp="area" ref3D="1" dr="$A$8:$XFD$12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107S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42734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010W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5282" sId="8" ref="A8:XFD8" action="deleteRow">
    <undo index="65535" exp="area" ref3D="1" dr="$A$8:$XFD$11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5283" sId="8" ref="A8:XFD8" action="deleteRow">
    <undo index="65535" exp="area" ref3D="1" dr="$A$8:$XFD$10" dn="Z_C836EF1A_2139_4C09_ABA7_0F571B2ADA53_.wvu.Rows" sId="8"/>
    <rfmt sheetId="8" xfDxf="1" sqref="A8:XFD8" start="0" length="0"/>
    <rcc rId="0" sId="8" dxf="1">
      <nc r="A8" t="inlineStr">
        <is>
          <t>BIENDONG TRADER</t>
        </is>
      </nc>
      <ndxf/>
    </rcc>
    <rcc rId="0" sId="8" dxf="1">
      <nc r="B8" t="inlineStr">
        <is>
          <t>VT631S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42737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OOCL AMERICA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42748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5284" sId="8" ref="A8:XFD8" action="deleteRow">
    <undo index="65535" exp="area" ref3D="1" dr="$A$8:$XFD$9" dn="Z_C836EF1A_2139_4C09_ABA7_0F571B2ADA53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108S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42741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081W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5285" sId="8" ref="A8:XFD8" action="deleteRow">
    <undo index="65535" exp="area" ref3D="1" dr="$A$8:$XFD$8" dn="Z_C836EF1A_2139_4C09_ABA7_0F571B2ADA53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5286" sId="8" ref="A26:XFD43" action="insertRow"/>
  <rfmt sheetId="8" sqref="A26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26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26" start="0" length="0">
    <dxf>
      <border outline="0">
        <top style="thin">
          <color indexed="64"/>
        </top>
      </border>
    </dxf>
  </rfmt>
  <rcc rId="5287" sId="8" odxf="1" dxf="1">
    <nc r="D26">
      <f>C26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288" sId="8" odxf="1" dxf="1">
    <nc r="E26">
      <f>C26+2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289" sId="8" odxf="1" dxf="1">
    <nc r="F26" t="inlineStr">
      <is>
        <t>CAP ARNAUTI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26" start="0" length="0">
    <dxf>
      <numFmt numFmtId="164" formatCode="dd/mm"/>
      <alignment horizontal="center"/>
      <border outline="0">
        <top style="thin">
          <color indexed="64"/>
        </top>
      </border>
    </dxf>
  </rfmt>
  <rcc rId="5290" sId="8" odxf="1" dxf="1">
    <nc r="H26">
      <f>G26+10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291" sId="8" odxf="1" dxf="1">
    <nc r="I26">
      <f>G26+12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26" start="0" length="0">
    <dxf>
      <font>
        <sz val="8"/>
        <family val="2"/>
      </font>
      <numFmt numFmtId="0" formatCode="General"/>
      <alignment horizontal="general"/>
    </dxf>
  </rfmt>
  <rfmt sheetId="8" sqref="A27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27" start="0" length="0">
    <dxf>
      <font>
        <sz val="10"/>
        <color auto="1"/>
        <name val="Arial"/>
        <family val="2"/>
        <scheme val="none"/>
      </font>
      <numFmt numFmtId="0" formatCode="General"/>
    </dxf>
  </rfmt>
  <rcc rId="5292" sId="8" odxf="1" dxf="1">
    <nc r="D27">
      <f>C27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293" sId="8" odxf="1" dxf="1">
    <nc r="E27">
      <f>C27+2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27" start="0" length="0">
    <dxf>
      <alignment horizontal="center"/>
      <border outline="0">
        <right style="thin">
          <color indexed="64"/>
        </right>
      </border>
    </dxf>
  </rfmt>
  <rfmt sheetId="8" sqref="G27" start="0" length="0">
    <dxf>
      <numFmt numFmtId="164" formatCode="dd/mm"/>
      <alignment horizontal="center"/>
    </dxf>
  </rfmt>
  <rfmt sheetId="8" sqref="H27" start="0" length="0">
    <dxf>
      <numFmt numFmtId="164" formatCode="dd/mm"/>
      <alignment horizontal="center"/>
    </dxf>
  </rfmt>
  <rfmt sheetId="8" sqref="I27" start="0" length="0">
    <dxf>
      <numFmt numFmtId="164" formatCode="dd/mm"/>
      <alignment horizontal="center"/>
    </dxf>
  </rfmt>
  <rfmt sheetId="8" sqref="J27" start="0" length="0">
    <dxf>
      <font>
        <sz val="8"/>
        <family val="2"/>
      </font>
      <numFmt numFmtId="0" formatCode="General"/>
      <alignment horizontal="general"/>
    </dxf>
  </rfmt>
  <rfmt sheetId="8" sqref="A28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28" start="0" length="0">
    <dxf>
      <border outline="0">
        <bottom style="thin">
          <color indexed="64"/>
        </bottom>
      </border>
    </dxf>
  </rfmt>
  <rfmt sheetId="8" sqref="C28" start="0" length="0">
    <dxf>
      <border outline="0">
        <bottom style="thin">
          <color indexed="64"/>
        </bottom>
      </border>
    </dxf>
  </rfmt>
  <rfmt sheetId="8" sqref="D28" start="0" length="0">
    <dxf>
      <border outline="0">
        <bottom style="thin">
          <color indexed="64"/>
        </bottom>
      </border>
    </dxf>
  </rfmt>
  <rfmt sheetId="8" sqref="E28" start="0" length="0">
    <dxf>
      <border outline="0">
        <bottom style="thin">
          <color indexed="64"/>
        </bottom>
      </border>
    </dxf>
  </rfmt>
  <rfmt sheetId="8" sqref="F28" start="0" length="0">
    <dxf>
      <border outline="0">
        <bottom style="thin">
          <color indexed="64"/>
        </bottom>
      </border>
    </dxf>
  </rfmt>
  <rfmt sheetId="8" sqref="G28" start="0" length="0">
    <dxf>
      <border outline="0">
        <bottom style="thin">
          <color indexed="64"/>
        </bottom>
      </border>
    </dxf>
  </rfmt>
  <rfmt sheetId="8" sqref="H28" start="0" length="0">
    <dxf>
      <border outline="0">
        <bottom style="thin">
          <color indexed="64"/>
        </bottom>
      </border>
    </dxf>
  </rfmt>
  <rfmt sheetId="8" sqref="I28" start="0" length="0">
    <dxf>
      <border outline="0">
        <bottom style="thin">
          <color indexed="64"/>
        </bottom>
      </border>
    </dxf>
  </rfmt>
  <rfmt sheetId="8" sqref="A29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29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29" start="0" length="0">
    <dxf>
      <border outline="0">
        <top style="thin">
          <color indexed="64"/>
        </top>
      </border>
    </dxf>
  </rfmt>
  <rcc rId="5294" sId="8" odxf="1" dxf="1">
    <nc r="D29">
      <f>C29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295" sId="8" odxf="1" dxf="1">
    <nc r="E29">
      <f>C29+2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296" sId="8" odxf="1" dxf="1">
    <nc r="F29" t="inlineStr">
      <is>
        <t>OOCL CHICAGO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29" start="0" length="0">
    <dxf>
      <numFmt numFmtId="164" formatCode="dd/mm"/>
      <alignment horizontal="center"/>
      <border outline="0">
        <top style="thin">
          <color indexed="64"/>
        </top>
      </border>
    </dxf>
  </rfmt>
  <rcc rId="5297" sId="8" odxf="1" dxf="1">
    <nc r="H29">
      <f>G29+10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298" sId="8" odxf="1" dxf="1">
    <nc r="I29">
      <f>G29+12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29" start="0" length="0">
    <dxf>
      <font>
        <sz val="8"/>
        <family val="2"/>
      </font>
      <numFmt numFmtId="0" formatCode="General"/>
      <alignment horizontal="general"/>
    </dxf>
  </rfmt>
  <rfmt sheetId="8" sqref="A30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30" start="0" length="0">
    <dxf>
      <font>
        <sz val="10"/>
        <color auto="1"/>
        <name val="Arial"/>
        <family val="2"/>
        <scheme val="none"/>
      </font>
      <numFmt numFmtId="0" formatCode="General"/>
    </dxf>
  </rfmt>
  <rcc rId="5299" sId="8" odxf="1" dxf="1">
    <nc r="D30">
      <f>C30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00" sId="8" odxf="1" dxf="1">
    <nc r="E30">
      <f>C30+2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30" start="0" length="0">
    <dxf>
      <alignment horizontal="center"/>
      <border outline="0">
        <right style="thin">
          <color indexed="64"/>
        </right>
      </border>
    </dxf>
  </rfmt>
  <rfmt sheetId="8" sqref="G30" start="0" length="0">
    <dxf>
      <numFmt numFmtId="164" formatCode="dd/mm"/>
      <alignment horizontal="center"/>
    </dxf>
  </rfmt>
  <rfmt sheetId="8" sqref="H30" start="0" length="0">
    <dxf>
      <numFmt numFmtId="164" formatCode="dd/mm"/>
      <alignment horizontal="center"/>
    </dxf>
  </rfmt>
  <rfmt sheetId="8" sqref="I30" start="0" length="0">
    <dxf>
      <numFmt numFmtId="164" formatCode="dd/mm"/>
      <alignment horizontal="center"/>
    </dxf>
  </rfmt>
  <rfmt sheetId="8" sqref="J30" start="0" length="0">
    <dxf>
      <font>
        <sz val="8"/>
        <family val="2"/>
      </font>
      <numFmt numFmtId="0" formatCode="General"/>
      <alignment horizontal="general"/>
    </dxf>
  </rfmt>
  <rfmt sheetId="8" sqref="A31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31" start="0" length="0">
    <dxf>
      <border outline="0">
        <bottom style="thin">
          <color indexed="64"/>
        </bottom>
      </border>
    </dxf>
  </rfmt>
  <rfmt sheetId="8" sqref="C31" start="0" length="0">
    <dxf>
      <border outline="0">
        <bottom style="thin">
          <color indexed="64"/>
        </bottom>
      </border>
    </dxf>
  </rfmt>
  <rfmt sheetId="8" sqref="D31" start="0" length="0">
    <dxf>
      <border outline="0">
        <bottom style="thin">
          <color indexed="64"/>
        </bottom>
      </border>
    </dxf>
  </rfmt>
  <rfmt sheetId="8" sqref="E31" start="0" length="0">
    <dxf>
      <border outline="0">
        <bottom style="thin">
          <color indexed="64"/>
        </bottom>
      </border>
    </dxf>
  </rfmt>
  <rfmt sheetId="8" sqref="F31" start="0" length="0">
    <dxf>
      <border outline="0">
        <bottom style="thin">
          <color indexed="64"/>
        </bottom>
      </border>
    </dxf>
  </rfmt>
  <rfmt sheetId="8" sqref="G31" start="0" length="0">
    <dxf>
      <border outline="0">
        <bottom style="thin">
          <color indexed="64"/>
        </bottom>
      </border>
    </dxf>
  </rfmt>
  <rfmt sheetId="8" sqref="H31" start="0" length="0">
    <dxf>
      <border outline="0">
        <bottom style="thin">
          <color indexed="64"/>
        </bottom>
      </border>
    </dxf>
  </rfmt>
  <rfmt sheetId="8" sqref="I31" start="0" length="0">
    <dxf>
      <border outline="0">
        <bottom style="thin">
          <color indexed="64"/>
        </bottom>
      </border>
    </dxf>
  </rfmt>
  <rfmt sheetId="8" sqref="A32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32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32" start="0" length="0">
    <dxf>
      <border outline="0">
        <top style="thin">
          <color indexed="64"/>
        </top>
      </border>
    </dxf>
  </rfmt>
  <rcc rId="5301" sId="8" odxf="1" dxf="1">
    <nc r="D32">
      <f>C32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302" sId="8" odxf="1" dxf="1">
    <nc r="E32">
      <f>C32+2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303" sId="8" odxf="1" dxf="1">
    <nc r="F32" t="inlineStr">
      <is>
        <t>OOCL SAN FRANCISCO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32" start="0" length="0">
    <dxf>
      <numFmt numFmtId="164" formatCode="dd/mm"/>
      <alignment horizontal="center"/>
      <border outline="0">
        <top style="thin">
          <color indexed="64"/>
        </top>
      </border>
    </dxf>
  </rfmt>
  <rcc rId="5304" sId="8" odxf="1" dxf="1">
    <nc r="H32">
      <f>G32+10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305" sId="8" odxf="1" dxf="1">
    <nc r="I32">
      <f>G32+12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32" start="0" length="0">
    <dxf>
      <font>
        <sz val="8"/>
        <family val="2"/>
      </font>
      <numFmt numFmtId="0" formatCode="General"/>
      <alignment horizontal="general"/>
    </dxf>
  </rfmt>
  <rfmt sheetId="8" sqref="A33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33" start="0" length="0">
    <dxf>
      <font>
        <sz val="10"/>
        <color auto="1"/>
        <name val="Arial"/>
        <family val="2"/>
        <scheme val="none"/>
      </font>
      <numFmt numFmtId="0" formatCode="General"/>
    </dxf>
  </rfmt>
  <rcc rId="5306" sId="8" odxf="1" dxf="1">
    <nc r="D33">
      <f>C33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07" sId="8" odxf="1" dxf="1">
    <nc r="E33">
      <f>C33+2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33" start="0" length="0">
    <dxf>
      <alignment horizontal="center"/>
      <border outline="0">
        <right style="thin">
          <color indexed="64"/>
        </right>
      </border>
    </dxf>
  </rfmt>
  <rfmt sheetId="8" sqref="G33" start="0" length="0">
    <dxf>
      <numFmt numFmtId="164" formatCode="dd/mm"/>
      <alignment horizontal="center"/>
    </dxf>
  </rfmt>
  <rfmt sheetId="8" sqref="H33" start="0" length="0">
    <dxf>
      <numFmt numFmtId="164" formatCode="dd/mm"/>
      <alignment horizontal="center"/>
    </dxf>
  </rfmt>
  <rfmt sheetId="8" sqref="I33" start="0" length="0">
    <dxf>
      <numFmt numFmtId="164" formatCode="dd/mm"/>
      <alignment horizontal="center"/>
    </dxf>
  </rfmt>
  <rfmt sheetId="8" sqref="J33" start="0" length="0">
    <dxf>
      <font>
        <sz val="8"/>
        <family val="2"/>
      </font>
      <numFmt numFmtId="0" formatCode="General"/>
      <alignment horizontal="general"/>
    </dxf>
  </rfmt>
  <rfmt sheetId="8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34" start="0" length="0">
    <dxf>
      <border outline="0">
        <bottom style="thin">
          <color indexed="64"/>
        </bottom>
      </border>
    </dxf>
  </rfmt>
  <rfmt sheetId="8" sqref="C34" start="0" length="0">
    <dxf>
      <border outline="0">
        <bottom style="thin">
          <color indexed="64"/>
        </bottom>
      </border>
    </dxf>
  </rfmt>
  <rfmt sheetId="8" sqref="D34" start="0" length="0">
    <dxf>
      <border outline="0">
        <bottom style="thin">
          <color indexed="64"/>
        </bottom>
      </border>
    </dxf>
  </rfmt>
  <rfmt sheetId="8" sqref="E34" start="0" length="0">
    <dxf>
      <border outline="0">
        <bottom style="thin">
          <color indexed="64"/>
        </bottom>
      </border>
    </dxf>
  </rfmt>
  <rfmt sheetId="8" sqref="F34" start="0" length="0">
    <dxf>
      <border outline="0">
        <bottom style="thin">
          <color indexed="64"/>
        </bottom>
      </border>
    </dxf>
  </rfmt>
  <rfmt sheetId="8" sqref="G34" start="0" length="0">
    <dxf>
      <border outline="0">
        <bottom style="thin">
          <color indexed="64"/>
        </bottom>
      </border>
    </dxf>
  </rfmt>
  <rfmt sheetId="8" sqref="H34" start="0" length="0">
    <dxf>
      <border outline="0">
        <bottom style="thin">
          <color indexed="64"/>
        </bottom>
      </border>
    </dxf>
  </rfmt>
  <rfmt sheetId="8" sqref="I34" start="0" length="0">
    <dxf>
      <border outline="0">
        <bottom style="thin">
          <color indexed="64"/>
        </bottom>
      </border>
    </dxf>
  </rfmt>
  <rfmt sheetId="8" sqref="A35" start="0" length="0">
    <dxf>
      <font>
        <color rgb="FFFF0000"/>
        <family val="2"/>
      </font>
      <numFmt numFmtId="0" formatCode="General"/>
      <alignment horizontal="general"/>
    </dxf>
  </rfmt>
  <rfmt sheetId="8" sqref="B35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35" start="0" length="0">
    <dxf>
      <border outline="0">
        <top style="thin">
          <color indexed="64"/>
        </top>
      </border>
    </dxf>
  </rfmt>
  <rcc rId="5308" sId="8" odxf="1" dxf="1">
    <nc r="D35">
      <f>C35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309" sId="8" odxf="1" dxf="1">
    <nc r="E35">
      <f>C35+2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310" sId="8" odxf="1" dxf="1">
    <nc r="F35" t="inlineStr">
      <is>
        <t>HAMMONIA ISTRIA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35" start="0" length="0">
    <dxf>
      <numFmt numFmtId="164" formatCode="dd/mm"/>
      <alignment horizontal="center"/>
      <border outline="0">
        <top style="thin">
          <color indexed="64"/>
        </top>
      </border>
    </dxf>
  </rfmt>
  <rcc rId="5311" sId="8" odxf="1" dxf="1">
    <nc r="H35">
      <f>G35+10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312" sId="8" odxf="1" dxf="1">
    <nc r="I35">
      <f>G35+12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35" start="0" length="0">
    <dxf>
      <font>
        <sz val="8"/>
        <family val="2"/>
      </font>
      <numFmt numFmtId="0" formatCode="General"/>
      <alignment horizontal="general"/>
    </dxf>
  </rfmt>
  <rfmt sheetId="8" sqref="A36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36" start="0" length="0">
    <dxf>
      <font>
        <sz val="10"/>
        <color auto="1"/>
        <name val="Arial"/>
        <family val="2"/>
        <scheme val="none"/>
      </font>
      <numFmt numFmtId="0" formatCode="General"/>
    </dxf>
  </rfmt>
  <rcc rId="5313" sId="8" odxf="1" dxf="1">
    <nc r="D36">
      <f>C36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14" sId="8" odxf="1" dxf="1">
    <nc r="E36">
      <f>C36+2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36" start="0" length="0">
    <dxf>
      <alignment horizontal="center"/>
      <border outline="0">
        <right style="thin">
          <color indexed="64"/>
        </right>
      </border>
    </dxf>
  </rfmt>
  <rfmt sheetId="8" sqref="G36" start="0" length="0">
    <dxf>
      <numFmt numFmtId="164" formatCode="dd/mm"/>
      <alignment horizontal="center"/>
    </dxf>
  </rfmt>
  <rfmt sheetId="8" sqref="H36" start="0" length="0">
    <dxf>
      <numFmt numFmtId="164" formatCode="dd/mm"/>
      <alignment horizontal="center"/>
    </dxf>
  </rfmt>
  <rfmt sheetId="8" sqref="I36" start="0" length="0">
    <dxf>
      <numFmt numFmtId="164" formatCode="dd/mm"/>
      <alignment horizontal="center"/>
    </dxf>
  </rfmt>
  <rfmt sheetId="8" sqref="J36" start="0" length="0">
    <dxf>
      <font>
        <sz val="8"/>
        <family val="2"/>
      </font>
      <numFmt numFmtId="0" formatCode="General"/>
      <alignment horizontal="general"/>
    </dxf>
  </rfmt>
  <rfmt sheetId="8" sqref="A37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37" start="0" length="0">
    <dxf>
      <border outline="0">
        <bottom style="thin">
          <color indexed="64"/>
        </bottom>
      </border>
    </dxf>
  </rfmt>
  <rfmt sheetId="8" sqref="C37" start="0" length="0">
    <dxf>
      <border outline="0">
        <bottom style="thin">
          <color indexed="64"/>
        </bottom>
      </border>
    </dxf>
  </rfmt>
  <rfmt sheetId="8" sqref="D37" start="0" length="0">
    <dxf>
      <border outline="0">
        <bottom style="thin">
          <color indexed="64"/>
        </bottom>
      </border>
    </dxf>
  </rfmt>
  <rfmt sheetId="8" sqref="E37" start="0" length="0">
    <dxf>
      <border outline="0">
        <bottom style="thin">
          <color indexed="64"/>
        </bottom>
      </border>
    </dxf>
  </rfmt>
  <rfmt sheetId="8" sqref="F37" start="0" length="0">
    <dxf>
      <border outline="0">
        <bottom style="thin">
          <color indexed="64"/>
        </bottom>
      </border>
    </dxf>
  </rfmt>
  <rfmt sheetId="8" sqref="G37" start="0" length="0">
    <dxf>
      <border outline="0">
        <bottom style="thin">
          <color indexed="64"/>
        </bottom>
      </border>
    </dxf>
  </rfmt>
  <rfmt sheetId="8" sqref="H37" start="0" length="0">
    <dxf>
      <border outline="0">
        <bottom style="thin">
          <color indexed="64"/>
        </bottom>
      </border>
    </dxf>
  </rfmt>
  <rfmt sheetId="8" sqref="I37" start="0" length="0">
    <dxf>
      <border outline="0">
        <bottom style="thin">
          <color indexed="64"/>
        </bottom>
      </border>
    </dxf>
  </rfmt>
  <rfmt sheetId="8" sqref="A38" start="0" length="0">
    <dxf>
      <font>
        <color rgb="FFFF0000"/>
        <family val="2"/>
      </font>
      <numFmt numFmtId="0" formatCode="General"/>
      <alignment horizontal="general"/>
    </dxf>
  </rfmt>
  <rfmt sheetId="8" sqref="B38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38" start="0" length="0">
    <dxf>
      <border outline="0">
        <top style="thin">
          <color indexed="64"/>
        </top>
      </border>
    </dxf>
  </rfmt>
  <rcc rId="5315" sId="8" odxf="1" dxf="1">
    <nc r="D38">
      <f>C38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316" sId="8" odxf="1" dxf="1">
    <nc r="E38">
      <f>C38+2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317" sId="8" odxf="1" dxf="1">
    <nc r="F38" t="inlineStr">
      <is>
        <t>KEA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38" start="0" length="0">
    <dxf>
      <numFmt numFmtId="164" formatCode="dd/mm"/>
      <alignment horizontal="center"/>
      <border outline="0">
        <top style="thin">
          <color indexed="64"/>
        </top>
      </border>
    </dxf>
  </rfmt>
  <rcc rId="5318" sId="8" odxf="1" dxf="1">
    <nc r="H38">
      <f>G38+10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319" sId="8" odxf="1" dxf="1">
    <nc r="I38">
      <f>G38+12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38" start="0" length="0">
    <dxf>
      <font>
        <sz val="8"/>
        <family val="2"/>
      </font>
      <numFmt numFmtId="0" formatCode="General"/>
      <alignment horizontal="general"/>
    </dxf>
  </rfmt>
  <rfmt sheetId="8" sqref="A39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39" start="0" length="0">
    <dxf>
      <font>
        <sz val="10"/>
        <color auto="1"/>
        <name val="Arial"/>
        <family val="2"/>
        <scheme val="none"/>
      </font>
      <numFmt numFmtId="0" formatCode="General"/>
    </dxf>
  </rfmt>
  <rcc rId="5320" sId="8" odxf="1" dxf="1">
    <nc r="D39">
      <f>C39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21" sId="8" odxf="1" dxf="1">
    <nc r="E39">
      <f>C39+2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39" start="0" length="0">
    <dxf>
      <alignment horizontal="center"/>
      <border outline="0">
        <right style="thin">
          <color indexed="64"/>
        </right>
      </border>
    </dxf>
  </rfmt>
  <rfmt sheetId="8" sqref="G39" start="0" length="0">
    <dxf>
      <numFmt numFmtId="164" formatCode="dd/mm"/>
      <alignment horizontal="center"/>
    </dxf>
  </rfmt>
  <rfmt sheetId="8" sqref="H39" start="0" length="0">
    <dxf>
      <numFmt numFmtId="164" formatCode="dd/mm"/>
      <alignment horizontal="center"/>
    </dxf>
  </rfmt>
  <rfmt sheetId="8" sqref="I39" start="0" length="0">
    <dxf>
      <numFmt numFmtId="164" formatCode="dd/mm"/>
      <alignment horizontal="center"/>
    </dxf>
  </rfmt>
  <rfmt sheetId="8" sqref="J39" start="0" length="0">
    <dxf>
      <font>
        <sz val="8"/>
        <family val="2"/>
      </font>
      <numFmt numFmtId="0" formatCode="General"/>
      <alignment horizontal="general"/>
    </dxf>
  </rfmt>
  <rfmt sheetId="8" sqref="A40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40" start="0" length="0">
    <dxf>
      <border outline="0">
        <bottom style="thin">
          <color indexed="64"/>
        </bottom>
      </border>
    </dxf>
  </rfmt>
  <rfmt sheetId="8" sqref="C40" start="0" length="0">
    <dxf>
      <border outline="0">
        <bottom style="thin">
          <color indexed="64"/>
        </bottom>
      </border>
    </dxf>
  </rfmt>
  <rfmt sheetId="8" sqref="D40" start="0" length="0">
    <dxf>
      <border outline="0">
        <bottom style="thin">
          <color indexed="64"/>
        </bottom>
      </border>
    </dxf>
  </rfmt>
  <rfmt sheetId="8" sqref="E40" start="0" length="0">
    <dxf>
      <border outline="0">
        <bottom style="thin">
          <color indexed="64"/>
        </bottom>
      </border>
    </dxf>
  </rfmt>
  <rfmt sheetId="8" sqref="F40" start="0" length="0">
    <dxf>
      <border outline="0">
        <bottom style="thin">
          <color indexed="64"/>
        </bottom>
      </border>
    </dxf>
  </rfmt>
  <rfmt sheetId="8" sqref="G40" start="0" length="0">
    <dxf>
      <border outline="0">
        <bottom style="thin">
          <color indexed="64"/>
        </bottom>
      </border>
    </dxf>
  </rfmt>
  <rfmt sheetId="8" sqref="H40" start="0" length="0">
    <dxf>
      <border outline="0">
        <bottom style="thin">
          <color indexed="64"/>
        </bottom>
      </border>
    </dxf>
  </rfmt>
  <rfmt sheetId="8" sqref="I40" start="0" length="0">
    <dxf>
      <border outline="0">
        <bottom style="thin">
          <color indexed="64"/>
        </bottom>
      </border>
    </dxf>
  </rfmt>
  <rfmt sheetId="8" sqref="A41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41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41" start="0" length="0">
    <dxf>
      <border outline="0">
        <top style="thin">
          <color indexed="64"/>
        </top>
      </border>
    </dxf>
  </rfmt>
  <rcc rId="5322" sId="8" odxf="1" dxf="1">
    <nc r="D41">
      <f>C41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323" sId="8" odxf="1" dxf="1">
    <nc r="E41">
      <f>C41+2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324" sId="8" odxf="1" dxf="1">
    <nc r="F41" t="inlineStr">
      <is>
        <t>OOCL AMERICA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41" start="0" length="0">
    <dxf>
      <numFmt numFmtId="164" formatCode="dd/mm"/>
      <alignment horizontal="center"/>
      <border outline="0">
        <top style="thin">
          <color indexed="64"/>
        </top>
      </border>
    </dxf>
  </rfmt>
  <rcc rId="5325" sId="8" odxf="1" dxf="1">
    <nc r="H41">
      <f>G41+10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326" sId="8" odxf="1" dxf="1">
    <nc r="I41">
      <f>G41+12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41" start="0" length="0">
    <dxf>
      <font>
        <sz val="8"/>
        <family val="2"/>
      </font>
      <numFmt numFmtId="0" formatCode="General"/>
      <alignment horizontal="general"/>
    </dxf>
  </rfmt>
  <rfmt sheetId="8" sqref="A42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42" start="0" length="0">
    <dxf>
      <font>
        <sz val="10"/>
        <color auto="1"/>
        <name val="Arial"/>
        <family val="2"/>
        <scheme val="none"/>
      </font>
      <numFmt numFmtId="0" formatCode="General"/>
    </dxf>
  </rfmt>
  <rcc rId="5327" sId="8" odxf="1" dxf="1">
    <nc r="D42">
      <f>C42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28" sId="8" odxf="1" dxf="1">
    <nc r="E42">
      <f>C42+2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42" start="0" length="0">
    <dxf>
      <alignment horizontal="center"/>
      <border outline="0">
        <right style="thin">
          <color indexed="64"/>
        </right>
      </border>
    </dxf>
  </rfmt>
  <rfmt sheetId="8" sqref="G42" start="0" length="0">
    <dxf>
      <numFmt numFmtId="164" formatCode="dd/mm"/>
      <alignment horizontal="center"/>
    </dxf>
  </rfmt>
  <rfmt sheetId="8" sqref="H42" start="0" length="0">
    <dxf>
      <numFmt numFmtId="164" formatCode="dd/mm"/>
      <alignment horizontal="center"/>
    </dxf>
  </rfmt>
  <rfmt sheetId="8" sqref="I42" start="0" length="0">
    <dxf>
      <numFmt numFmtId="164" formatCode="dd/mm"/>
      <alignment horizontal="center"/>
    </dxf>
  </rfmt>
  <rfmt sheetId="8" sqref="J42" start="0" length="0">
    <dxf>
      <font>
        <sz val="8"/>
        <family val="2"/>
      </font>
      <numFmt numFmtId="0" formatCode="General"/>
      <alignment horizontal="general"/>
    </dxf>
  </rfmt>
  <rfmt sheetId="8" sqref="A43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43" start="0" length="0">
    <dxf>
      <border outline="0">
        <bottom style="thin">
          <color indexed="64"/>
        </bottom>
      </border>
    </dxf>
  </rfmt>
  <rfmt sheetId="8" sqref="C43" start="0" length="0">
    <dxf>
      <border outline="0">
        <bottom style="thin">
          <color indexed="64"/>
        </bottom>
      </border>
    </dxf>
  </rfmt>
  <rfmt sheetId="8" sqref="D43" start="0" length="0">
    <dxf>
      <border outline="0">
        <bottom style="thin">
          <color indexed="64"/>
        </bottom>
      </border>
    </dxf>
  </rfmt>
  <rfmt sheetId="8" sqref="E43" start="0" length="0">
    <dxf>
      <border outline="0">
        <bottom style="thin">
          <color indexed="64"/>
        </bottom>
      </border>
    </dxf>
  </rfmt>
  <rfmt sheetId="8" sqref="F43" start="0" length="0">
    <dxf>
      <border outline="0">
        <bottom style="thin">
          <color indexed="64"/>
        </bottom>
      </border>
    </dxf>
  </rfmt>
  <rfmt sheetId="8" sqref="G43" start="0" length="0">
    <dxf>
      <border outline="0">
        <bottom style="thin">
          <color indexed="64"/>
        </bottom>
      </border>
    </dxf>
  </rfmt>
  <rfmt sheetId="8" sqref="H43" start="0" length="0">
    <dxf>
      <border outline="0">
        <bottom style="thin">
          <color indexed="64"/>
        </bottom>
      </border>
    </dxf>
  </rfmt>
  <rfmt sheetId="8" sqref="I43" start="0" length="0">
    <dxf>
      <border outline="0">
        <bottom style="thin">
          <color indexed="64"/>
        </bottom>
      </border>
    </dxf>
  </rfmt>
  <rcc rId="5329" sId="8">
    <nc r="F27" t="inlineStr">
      <is>
        <t>702W</t>
      </is>
    </nc>
  </rcc>
  <rcc rId="5330" sId="8">
    <nc r="F30" t="inlineStr">
      <is>
        <t>038W</t>
      </is>
    </nc>
  </rcc>
  <rcc rId="5331" sId="8">
    <nc r="F33" t="inlineStr">
      <is>
        <t>121W</t>
      </is>
    </nc>
  </rcc>
  <rcc rId="5332" sId="8">
    <nc r="F36" t="inlineStr">
      <is>
        <t>027W</t>
      </is>
    </nc>
  </rcc>
  <rcc rId="5333" sId="8">
    <nc r="F39" t="inlineStr">
      <is>
        <t>012W</t>
      </is>
    </nc>
  </rcc>
  <rcc rId="5334" sId="8">
    <nc r="F42" t="inlineStr">
      <is>
        <t>083W</t>
      </is>
    </nc>
  </rcc>
  <rrc rId="5335" sId="8" ref="A44:XFD55" action="insertRow"/>
  <rfmt sheetId="8" sqref="A44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44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44" start="0" length="0">
    <dxf>
      <border outline="0">
        <top style="thin">
          <color indexed="64"/>
        </top>
      </border>
    </dxf>
  </rfmt>
  <rcc rId="5336" sId="8" odxf="1" dxf="1">
    <nc r="D44">
      <f>C44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337" sId="8" odxf="1" dxf="1">
    <nc r="E44">
      <f>C44+2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338" sId="8" odxf="1" dxf="1">
    <nc r="F44" t="inlineStr">
      <is>
        <t>CAP ARNAUTI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44" start="0" length="0">
    <dxf>
      <numFmt numFmtId="164" formatCode="dd/mm"/>
      <alignment horizontal="center"/>
      <border outline="0">
        <top style="thin">
          <color indexed="64"/>
        </top>
      </border>
    </dxf>
  </rfmt>
  <rcc rId="5339" sId="8" odxf="1" dxf="1">
    <nc r="H44">
      <f>G44+10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340" sId="8" odxf="1" dxf="1">
    <nc r="I44">
      <f>G44+12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44" start="0" length="0">
    <dxf>
      <font>
        <sz val="8"/>
        <family val="2"/>
      </font>
      <numFmt numFmtId="0" formatCode="General"/>
      <alignment horizontal="general"/>
    </dxf>
  </rfmt>
  <rfmt sheetId="8" sqref="A45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45" start="0" length="0">
    <dxf>
      <font>
        <sz val="10"/>
        <color auto="1"/>
        <name val="Arial"/>
        <family val="2"/>
        <scheme val="none"/>
      </font>
      <numFmt numFmtId="0" formatCode="General"/>
    </dxf>
  </rfmt>
  <rcc rId="5341" sId="8" odxf="1" dxf="1">
    <nc r="D45">
      <f>C45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42" sId="8" odxf="1" dxf="1">
    <nc r="E45">
      <f>C45+2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45" start="0" length="0">
    <dxf>
      <alignment horizontal="center"/>
      <border outline="0">
        <right style="thin">
          <color indexed="64"/>
        </right>
      </border>
    </dxf>
  </rfmt>
  <rfmt sheetId="8" sqref="G45" start="0" length="0">
    <dxf>
      <numFmt numFmtId="164" formatCode="dd/mm"/>
      <alignment horizontal="center"/>
    </dxf>
  </rfmt>
  <rfmt sheetId="8" sqref="H45" start="0" length="0">
    <dxf>
      <numFmt numFmtId="164" formatCode="dd/mm"/>
      <alignment horizontal="center"/>
    </dxf>
  </rfmt>
  <rfmt sheetId="8" sqref="I45" start="0" length="0">
    <dxf>
      <numFmt numFmtId="164" formatCode="dd/mm"/>
      <alignment horizontal="center"/>
    </dxf>
  </rfmt>
  <rfmt sheetId="8" sqref="J45" start="0" length="0">
    <dxf>
      <font>
        <sz val="8"/>
        <family val="2"/>
      </font>
      <numFmt numFmtId="0" formatCode="General"/>
      <alignment horizontal="general"/>
    </dxf>
  </rfmt>
  <rfmt sheetId="8" sqref="A46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46" start="0" length="0">
    <dxf>
      <border outline="0">
        <bottom style="thin">
          <color indexed="64"/>
        </bottom>
      </border>
    </dxf>
  </rfmt>
  <rfmt sheetId="8" sqref="C46" start="0" length="0">
    <dxf>
      <border outline="0">
        <bottom style="thin">
          <color indexed="64"/>
        </bottom>
      </border>
    </dxf>
  </rfmt>
  <rfmt sheetId="8" sqref="D46" start="0" length="0">
    <dxf>
      <border outline="0">
        <bottom style="thin">
          <color indexed="64"/>
        </bottom>
      </border>
    </dxf>
  </rfmt>
  <rfmt sheetId="8" sqref="E46" start="0" length="0">
    <dxf>
      <border outline="0">
        <bottom style="thin">
          <color indexed="64"/>
        </bottom>
      </border>
    </dxf>
  </rfmt>
  <rfmt sheetId="8" sqref="F46" start="0" length="0">
    <dxf>
      <border outline="0">
        <bottom style="thin">
          <color indexed="64"/>
        </bottom>
      </border>
    </dxf>
  </rfmt>
  <rfmt sheetId="8" sqref="G46" start="0" length="0">
    <dxf>
      <border outline="0">
        <bottom style="thin">
          <color indexed="64"/>
        </bottom>
      </border>
    </dxf>
  </rfmt>
  <rfmt sheetId="8" sqref="H46" start="0" length="0">
    <dxf>
      <border outline="0">
        <bottom style="thin">
          <color indexed="64"/>
        </bottom>
      </border>
    </dxf>
  </rfmt>
  <rfmt sheetId="8" sqref="I46" start="0" length="0">
    <dxf>
      <border outline="0">
        <bottom style="thin">
          <color indexed="64"/>
        </bottom>
      </border>
    </dxf>
  </rfmt>
  <rfmt sheetId="8" sqref="A47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47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47" start="0" length="0">
    <dxf>
      <border outline="0">
        <top style="thin">
          <color indexed="64"/>
        </top>
      </border>
    </dxf>
  </rfmt>
  <rcc rId="5343" sId="8" odxf="1" dxf="1">
    <nc r="D47">
      <f>C47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344" sId="8" odxf="1" dxf="1">
    <nc r="E47">
      <f>C47+2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345" sId="8" odxf="1" dxf="1">
    <nc r="F47" t="inlineStr">
      <is>
        <t>OOCL CHICAGO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47" start="0" length="0">
    <dxf>
      <numFmt numFmtId="164" formatCode="dd/mm"/>
      <alignment horizontal="center"/>
      <border outline="0">
        <top style="thin">
          <color indexed="64"/>
        </top>
      </border>
    </dxf>
  </rfmt>
  <rcc rId="5346" sId="8" odxf="1" dxf="1">
    <nc r="H47">
      <f>G47+10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347" sId="8" odxf="1" dxf="1">
    <nc r="I47">
      <f>G47+12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47" start="0" length="0">
    <dxf>
      <font>
        <sz val="8"/>
        <family val="2"/>
      </font>
      <numFmt numFmtId="0" formatCode="General"/>
      <alignment horizontal="general"/>
    </dxf>
  </rfmt>
  <rfmt sheetId="8" sqref="A48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48" start="0" length="0">
    <dxf>
      <font>
        <sz val="10"/>
        <color auto="1"/>
        <name val="Arial"/>
        <family val="2"/>
        <scheme val="none"/>
      </font>
      <numFmt numFmtId="0" formatCode="General"/>
    </dxf>
  </rfmt>
  <rcc rId="5348" sId="8" odxf="1" dxf="1">
    <nc r="D48">
      <f>C48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49" sId="8" odxf="1" dxf="1">
    <nc r="E48">
      <f>C48+2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48" start="0" length="0">
    <dxf>
      <alignment horizontal="center"/>
      <border outline="0">
        <right style="thin">
          <color indexed="64"/>
        </right>
      </border>
    </dxf>
  </rfmt>
  <rfmt sheetId="8" sqref="G48" start="0" length="0">
    <dxf>
      <numFmt numFmtId="164" formatCode="dd/mm"/>
      <alignment horizontal="center"/>
    </dxf>
  </rfmt>
  <rfmt sheetId="8" sqref="H48" start="0" length="0">
    <dxf>
      <numFmt numFmtId="164" formatCode="dd/mm"/>
      <alignment horizontal="center"/>
    </dxf>
  </rfmt>
  <rfmt sheetId="8" sqref="I48" start="0" length="0">
    <dxf>
      <numFmt numFmtId="164" formatCode="dd/mm"/>
      <alignment horizontal="center"/>
    </dxf>
  </rfmt>
  <rfmt sheetId="8" sqref="J48" start="0" length="0">
    <dxf>
      <font>
        <sz val="8"/>
        <family val="2"/>
      </font>
      <numFmt numFmtId="0" formatCode="General"/>
      <alignment horizontal="general"/>
    </dxf>
  </rfmt>
  <rfmt sheetId="8" sqref="A49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49" start="0" length="0">
    <dxf>
      <border outline="0">
        <bottom style="thin">
          <color indexed="64"/>
        </bottom>
      </border>
    </dxf>
  </rfmt>
  <rfmt sheetId="8" sqref="C49" start="0" length="0">
    <dxf>
      <border outline="0">
        <bottom style="thin">
          <color indexed="64"/>
        </bottom>
      </border>
    </dxf>
  </rfmt>
  <rfmt sheetId="8" sqref="D49" start="0" length="0">
    <dxf>
      <border outline="0">
        <bottom style="thin">
          <color indexed="64"/>
        </bottom>
      </border>
    </dxf>
  </rfmt>
  <rfmt sheetId="8" sqref="E49" start="0" length="0">
    <dxf>
      <border outline="0">
        <bottom style="thin">
          <color indexed="64"/>
        </bottom>
      </border>
    </dxf>
  </rfmt>
  <rfmt sheetId="8" sqref="F49" start="0" length="0">
    <dxf>
      <border outline="0">
        <bottom style="thin">
          <color indexed="64"/>
        </bottom>
      </border>
    </dxf>
  </rfmt>
  <rfmt sheetId="8" sqref="G49" start="0" length="0">
    <dxf>
      <border outline="0">
        <bottom style="thin">
          <color indexed="64"/>
        </bottom>
      </border>
    </dxf>
  </rfmt>
  <rfmt sheetId="8" sqref="H49" start="0" length="0">
    <dxf>
      <border outline="0">
        <bottom style="thin">
          <color indexed="64"/>
        </bottom>
      </border>
    </dxf>
  </rfmt>
  <rfmt sheetId="8" sqref="I49" start="0" length="0">
    <dxf>
      <border outline="0">
        <bottom style="thin">
          <color indexed="64"/>
        </bottom>
      </border>
    </dxf>
  </rfmt>
  <rfmt sheetId="8" sqref="A50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50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50" start="0" length="0">
    <dxf>
      <border outline="0">
        <top style="thin">
          <color indexed="64"/>
        </top>
      </border>
    </dxf>
  </rfmt>
  <rcc rId="5350" sId="8" odxf="1" dxf="1">
    <nc r="D50">
      <f>C50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351" sId="8" odxf="1" dxf="1">
    <nc r="E50">
      <f>C50+2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352" sId="8" odxf="1" dxf="1">
    <nc r="F50" t="inlineStr">
      <is>
        <t>OOCL SAN FRANCISCO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50" start="0" length="0">
    <dxf>
      <numFmt numFmtId="164" formatCode="dd/mm"/>
      <alignment horizontal="center"/>
      <border outline="0">
        <top style="thin">
          <color indexed="64"/>
        </top>
      </border>
    </dxf>
  </rfmt>
  <rcc rId="5353" sId="8" odxf="1" dxf="1">
    <nc r="H50">
      <f>G50+10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354" sId="8" odxf="1" dxf="1">
    <nc r="I50">
      <f>G50+12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50" start="0" length="0">
    <dxf>
      <font>
        <sz val="8"/>
        <family val="2"/>
      </font>
      <numFmt numFmtId="0" formatCode="General"/>
      <alignment horizontal="general"/>
    </dxf>
  </rfmt>
  <rfmt sheetId="8" sqref="A51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51" start="0" length="0">
    <dxf>
      <font>
        <sz val="10"/>
        <color auto="1"/>
        <name val="Arial"/>
        <family val="2"/>
        <scheme val="none"/>
      </font>
      <numFmt numFmtId="0" formatCode="General"/>
    </dxf>
  </rfmt>
  <rcc rId="5355" sId="8" odxf="1" dxf="1">
    <nc r="D51">
      <f>C51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56" sId="8" odxf="1" dxf="1">
    <nc r="E51">
      <f>C51+2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51" start="0" length="0">
    <dxf>
      <alignment horizontal="center"/>
      <border outline="0">
        <right style="thin">
          <color indexed="64"/>
        </right>
      </border>
    </dxf>
  </rfmt>
  <rfmt sheetId="8" sqref="G51" start="0" length="0">
    <dxf>
      <numFmt numFmtId="164" formatCode="dd/mm"/>
      <alignment horizontal="center"/>
    </dxf>
  </rfmt>
  <rfmt sheetId="8" sqref="H51" start="0" length="0">
    <dxf>
      <numFmt numFmtId="164" formatCode="dd/mm"/>
      <alignment horizontal="center"/>
    </dxf>
  </rfmt>
  <rfmt sheetId="8" sqref="I51" start="0" length="0">
    <dxf>
      <numFmt numFmtId="164" formatCode="dd/mm"/>
      <alignment horizontal="center"/>
    </dxf>
  </rfmt>
  <rfmt sheetId="8" sqref="J51" start="0" length="0">
    <dxf>
      <font>
        <sz val="8"/>
        <family val="2"/>
      </font>
      <numFmt numFmtId="0" formatCode="General"/>
      <alignment horizontal="general"/>
    </dxf>
  </rfmt>
  <rfmt sheetId="8" sqref="A52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52" start="0" length="0">
    <dxf>
      <border outline="0">
        <bottom style="thin">
          <color indexed="64"/>
        </bottom>
      </border>
    </dxf>
  </rfmt>
  <rfmt sheetId="8" sqref="C52" start="0" length="0">
    <dxf>
      <border outline="0">
        <bottom style="thin">
          <color indexed="64"/>
        </bottom>
      </border>
    </dxf>
  </rfmt>
  <rfmt sheetId="8" sqref="D52" start="0" length="0">
    <dxf>
      <border outline="0">
        <bottom style="thin">
          <color indexed="64"/>
        </bottom>
      </border>
    </dxf>
  </rfmt>
  <rfmt sheetId="8" sqref="E52" start="0" length="0">
    <dxf>
      <border outline="0">
        <bottom style="thin">
          <color indexed="64"/>
        </bottom>
      </border>
    </dxf>
  </rfmt>
  <rfmt sheetId="8" sqref="F52" start="0" length="0">
    <dxf>
      <border outline="0">
        <bottom style="thin">
          <color indexed="64"/>
        </bottom>
      </border>
    </dxf>
  </rfmt>
  <rfmt sheetId="8" sqref="G52" start="0" length="0">
    <dxf>
      <border outline="0">
        <bottom style="thin">
          <color indexed="64"/>
        </bottom>
      </border>
    </dxf>
  </rfmt>
  <rfmt sheetId="8" sqref="H52" start="0" length="0">
    <dxf>
      <border outline="0">
        <bottom style="thin">
          <color indexed="64"/>
        </bottom>
      </border>
    </dxf>
  </rfmt>
  <rfmt sheetId="8" sqref="I52" start="0" length="0">
    <dxf>
      <border outline="0">
        <bottom style="thin">
          <color indexed="64"/>
        </bottom>
      </border>
    </dxf>
  </rfmt>
  <rfmt sheetId="8" sqref="A53" start="0" length="0">
    <dxf>
      <font>
        <color rgb="FFFF0000"/>
        <family val="2"/>
      </font>
      <numFmt numFmtId="0" formatCode="General"/>
      <alignment horizontal="general"/>
    </dxf>
  </rfmt>
  <rfmt sheetId="8" sqref="B53" start="0" length="0">
    <dxf>
      <font>
        <sz val="10"/>
        <color auto="1"/>
        <name val="Arial"/>
        <family val="2"/>
        <scheme val="none"/>
      </font>
      <numFmt numFmtId="0" formatCode="General"/>
      <border outline="0">
        <top style="thin">
          <color indexed="64"/>
        </top>
      </border>
    </dxf>
  </rfmt>
  <rfmt sheetId="8" sqref="C53" start="0" length="0">
    <dxf>
      <border outline="0">
        <top style="thin">
          <color indexed="64"/>
        </top>
      </border>
    </dxf>
  </rfmt>
  <rcc rId="5357" sId="8" odxf="1" dxf="1">
    <nc r="D53">
      <f>C53</f>
    </nc>
    <odxf>
      <font>
        <color indexed="8"/>
        <family val="2"/>
      </font>
      <numFmt numFmtId="164" formatCode="dd/mm"/>
      <border outline="0"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top style="thin">
          <color indexed="64"/>
        </top>
      </border>
    </ndxf>
  </rcc>
  <rcc rId="5358" sId="8" odxf="1" dxf="1">
    <nc r="E53">
      <f>C53+2</f>
    </nc>
    <odxf>
      <font>
        <color indexed="8"/>
        <family val="2"/>
      </font>
      <alignment wrapText="0"/>
      <border outline="0"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top style="thin">
          <color indexed="64"/>
        </top>
      </border>
    </ndxf>
  </rcc>
  <rcc rId="5359" sId="8" odxf="1" dxf="1">
    <nc r="F53" t="inlineStr">
      <is>
        <t>HAMMONIA ISTRIA</t>
      </is>
    </nc>
    <odxf>
      <alignment horizontal="general"/>
      <border outline="0">
        <right/>
        <top/>
      </border>
    </odxf>
    <ndxf>
      <alignment horizontal="center"/>
      <border outline="0">
        <right style="thin">
          <color indexed="64"/>
        </right>
        <top style="thin">
          <color indexed="64"/>
        </top>
      </border>
    </ndxf>
  </rcc>
  <rfmt sheetId="8" sqref="G53" start="0" length="0">
    <dxf>
      <numFmt numFmtId="164" formatCode="dd/mm"/>
      <alignment horizontal="center"/>
      <border outline="0">
        <top style="thin">
          <color indexed="64"/>
        </top>
      </border>
    </dxf>
  </rfmt>
  <rcc rId="5360" sId="8" odxf="1" dxf="1">
    <nc r="H53">
      <f>G53+10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cc rId="5361" sId="8" odxf="1" dxf="1">
    <nc r="I53">
      <f>G53+12</f>
    </nc>
    <odxf>
      <numFmt numFmtId="0" formatCode="General"/>
      <alignment horizontal="general"/>
      <border outline="0">
        <top/>
      </border>
    </odxf>
    <ndxf>
      <numFmt numFmtId="164" formatCode="dd/mm"/>
      <alignment horizontal="center"/>
      <border outline="0">
        <top style="thin">
          <color indexed="64"/>
        </top>
      </border>
    </ndxf>
  </rcc>
  <rfmt sheetId="8" sqref="J53" start="0" length="0">
    <dxf>
      <font>
        <sz val="8"/>
        <family val="2"/>
      </font>
      <numFmt numFmtId="0" formatCode="General"/>
      <alignment horizontal="general"/>
    </dxf>
  </rfmt>
  <rfmt sheetId="8" sqref="A54" start="0" length="0">
    <dxf>
      <font>
        <sz val="10"/>
        <color auto="1"/>
        <name val="Arial"/>
        <family val="2"/>
        <scheme val="none"/>
      </font>
      <numFmt numFmtId="0" formatCode="General"/>
      <alignment horizontal="general"/>
    </dxf>
  </rfmt>
  <rfmt sheetId="8" sqref="B54" start="0" length="0">
    <dxf>
      <font>
        <sz val="10"/>
        <color auto="1"/>
        <name val="Arial"/>
        <family val="2"/>
        <scheme val="none"/>
      </font>
      <numFmt numFmtId="0" formatCode="General"/>
    </dxf>
  </rfmt>
  <rcc rId="5362" sId="8" odxf="1" dxf="1">
    <nc r="D54">
      <f>C54</f>
    </nc>
    <odxf>
      <font>
        <color indexed="8"/>
        <family val="2"/>
      </font>
      <numFmt numFmtId="164" formatCode="dd/mm"/>
    </odxf>
    <ndxf>
      <font>
        <sz val="10"/>
        <color auto="1"/>
        <name val="Arial"/>
        <family val="2"/>
        <scheme val="none"/>
      </font>
      <numFmt numFmtId="165" formatCode="ddd"/>
    </ndxf>
  </rcc>
  <rcc rId="5363" sId="8" odxf="1" dxf="1">
    <nc r="E54">
      <f>C54+2</f>
    </nc>
    <odxf>
      <font>
        <color indexed="8"/>
        <family val="2"/>
      </font>
      <alignment wrapText="0"/>
    </odxf>
    <ndxf>
      <font>
        <sz val="10"/>
        <color auto="1"/>
        <name val="Arial"/>
        <family val="2"/>
        <scheme val="none"/>
      </font>
      <alignment wrapText="1"/>
    </ndxf>
  </rcc>
  <rfmt sheetId="8" sqref="F54" start="0" length="0">
    <dxf>
      <alignment horizontal="center"/>
      <border outline="0">
        <right style="thin">
          <color indexed="64"/>
        </right>
      </border>
    </dxf>
  </rfmt>
  <rfmt sheetId="8" sqref="G54" start="0" length="0">
    <dxf>
      <numFmt numFmtId="164" formatCode="dd/mm"/>
      <alignment horizontal="center"/>
    </dxf>
  </rfmt>
  <rfmt sheetId="8" sqref="H54" start="0" length="0">
    <dxf>
      <numFmt numFmtId="164" formatCode="dd/mm"/>
      <alignment horizontal="center"/>
    </dxf>
  </rfmt>
  <rfmt sheetId="8" sqref="I54" start="0" length="0">
    <dxf>
      <numFmt numFmtId="164" formatCode="dd/mm"/>
      <alignment horizontal="center"/>
    </dxf>
  </rfmt>
  <rfmt sheetId="8" sqref="J54" start="0" length="0">
    <dxf>
      <font>
        <sz val="8"/>
        <family val="2"/>
      </font>
      <numFmt numFmtId="0" formatCode="General"/>
      <alignment horizontal="general"/>
    </dxf>
  </rfmt>
  <rfmt sheetId="8" sqref="A55" start="0" length="0">
    <dxf>
      <border outline="0">
        <left style="thin">
          <color indexed="64"/>
        </left>
        <bottom style="thin">
          <color indexed="64"/>
        </bottom>
      </border>
    </dxf>
  </rfmt>
  <rfmt sheetId="8" sqref="B55" start="0" length="0">
    <dxf>
      <border outline="0">
        <bottom style="thin">
          <color indexed="64"/>
        </bottom>
      </border>
    </dxf>
  </rfmt>
  <rfmt sheetId="8" sqref="C55" start="0" length="0">
    <dxf>
      <border outline="0">
        <bottom style="thin">
          <color indexed="64"/>
        </bottom>
      </border>
    </dxf>
  </rfmt>
  <rfmt sheetId="8" sqref="D55" start="0" length="0">
    <dxf>
      <border outline="0">
        <bottom style="thin">
          <color indexed="64"/>
        </bottom>
      </border>
    </dxf>
  </rfmt>
  <rfmt sheetId="8" sqref="E55" start="0" length="0">
    <dxf>
      <border outline="0">
        <bottom style="thin">
          <color indexed="64"/>
        </bottom>
      </border>
    </dxf>
  </rfmt>
  <rfmt sheetId="8" sqref="F55" start="0" length="0">
    <dxf>
      <border outline="0">
        <bottom style="thin">
          <color indexed="64"/>
        </bottom>
      </border>
    </dxf>
  </rfmt>
  <rfmt sheetId="8" sqref="G55" start="0" length="0">
    <dxf>
      <border outline="0">
        <bottom style="thin">
          <color indexed="64"/>
        </bottom>
      </border>
    </dxf>
  </rfmt>
  <rfmt sheetId="8" sqref="H55" start="0" length="0">
    <dxf>
      <border outline="0">
        <bottom style="thin">
          <color indexed="64"/>
        </bottom>
      </border>
    </dxf>
  </rfmt>
  <rfmt sheetId="8" sqref="I55" start="0" length="0">
    <dxf>
      <border outline="0">
        <bottom style="thin">
          <color indexed="64"/>
        </bottom>
      </border>
    </dxf>
  </rfmt>
  <rcc rId="5364" sId="8">
    <nc r="F45" t="inlineStr">
      <is>
        <t>703W</t>
      </is>
    </nc>
  </rcc>
  <rcc rId="5365" sId="8">
    <nc r="F48" t="inlineStr">
      <is>
        <t>039W</t>
      </is>
    </nc>
  </rcc>
  <rcc rId="5366" sId="8">
    <nc r="F51" t="inlineStr">
      <is>
        <t>122W</t>
      </is>
    </nc>
  </rcc>
  <rcc rId="5367" sId="8">
    <nc r="F54" t="inlineStr">
      <is>
        <t>028W</t>
      </is>
    </nc>
  </rcc>
  <rcc rId="5368" sId="8" numFmtId="19">
    <nc r="G41">
      <f>G38+7</f>
    </nc>
  </rcc>
  <rcc rId="5369" sId="8" numFmtId="19">
    <nc r="G26">
      <v>42797</v>
    </nc>
  </rcc>
  <rcc rId="5370" sId="8" numFmtId="19">
    <nc r="G29">
      <v>42804</v>
    </nc>
  </rcc>
  <rcc rId="5371" sId="8" numFmtId="19">
    <nc r="G32">
      <v>42811</v>
    </nc>
  </rcc>
  <rcc rId="5372" sId="8" numFmtId="19">
    <nc r="G35">
      <v>42818</v>
    </nc>
  </rcc>
  <rcc rId="5373" sId="8" numFmtId="19">
    <nc r="G38">
      <v>42825</v>
    </nc>
  </rcc>
  <rcc rId="5374" sId="8" numFmtId="19">
    <nc r="G44">
      <v>42839</v>
    </nc>
  </rcc>
  <rcc rId="5375" sId="8" numFmtId="19">
    <nc r="G47">
      <v>42846</v>
    </nc>
  </rcc>
  <rcc rId="5376" sId="8" numFmtId="19">
    <nc r="G50">
      <v>42853</v>
    </nc>
  </rcc>
  <rcc rId="5377" sId="8" numFmtId="19">
    <nc r="G53">
      <v>42860</v>
    </nc>
  </rcc>
  <rcc rId="5378" sId="8" numFmtId="19">
    <oc r="G56">
      <v>42797</v>
    </oc>
    <nc r="G56">
      <v>42867</v>
    </nc>
  </rcc>
  <rcc rId="5379" sId="8">
    <oc r="A56" t="inlineStr">
      <is>
        <t>TBA</t>
      </is>
    </oc>
    <nc r="A56"/>
  </rcc>
  <rcc rId="5380" sId="8">
    <oc r="A57" t="inlineStr">
      <is>
        <t>THANA BHUM</t>
      </is>
    </oc>
    <nc r="A57"/>
  </rcc>
  <rcc rId="5381" sId="8">
    <oc r="B57" t="inlineStr">
      <is>
        <t>115S</t>
      </is>
    </oc>
    <nc r="B57"/>
  </rcc>
  <rcc rId="5382" sId="8" numFmtId="19">
    <nc r="C26">
      <f>C23+7</f>
    </nc>
  </rcc>
  <rcc rId="5383" sId="8" numFmtId="19">
    <nc r="C27">
      <f>C24+7</f>
    </nc>
  </rcc>
  <rcc rId="5384" sId="8" numFmtId="19">
    <nc r="C29">
      <f>C26+7</f>
    </nc>
  </rcc>
  <rcc rId="5385" sId="8" numFmtId="19">
    <nc r="C30">
      <f>C27+7</f>
    </nc>
  </rcc>
  <rcc rId="5386" sId="8" numFmtId="19">
    <nc r="C32">
      <f>C29+7</f>
    </nc>
  </rcc>
  <rcc rId="5387" sId="8" numFmtId="19">
    <nc r="C33">
      <f>C30+7</f>
    </nc>
  </rcc>
  <rcc rId="5388" sId="8" numFmtId="19">
    <nc r="C35">
      <f>C32+7</f>
    </nc>
  </rcc>
  <rcc rId="5389" sId="8" numFmtId="19">
    <nc r="C36">
      <f>C33+7</f>
    </nc>
  </rcc>
  <rcc rId="5390" sId="8" numFmtId="19">
    <nc r="C38">
      <f>C35+7</f>
    </nc>
  </rcc>
  <rcc rId="5391" sId="8" numFmtId="19">
    <nc r="C39">
      <f>C36+7</f>
    </nc>
  </rcc>
  <rcc rId="5392" sId="8" numFmtId="19">
    <nc r="C41">
      <f>C38+7</f>
    </nc>
  </rcc>
  <rcc rId="5393" sId="8" numFmtId="19">
    <nc r="C42">
      <f>C39+7</f>
    </nc>
  </rcc>
  <rcc rId="5394" sId="8" numFmtId="19">
    <nc r="C44">
      <f>C41+7</f>
    </nc>
  </rcc>
  <rcc rId="5395" sId="8" numFmtId="19">
    <nc r="C45">
      <f>C42+7</f>
    </nc>
  </rcc>
  <rcc rId="5396" sId="8" numFmtId="19">
    <nc r="C47">
      <f>C44+7</f>
    </nc>
  </rcc>
  <rcc rId="5397" sId="8" numFmtId="19">
    <nc r="C48">
      <f>C45+7</f>
    </nc>
  </rcc>
  <rcc rId="5398" sId="8" numFmtId="19">
    <nc r="C50">
      <f>C47+7</f>
    </nc>
  </rcc>
  <rcc rId="5399" sId="8" numFmtId="19">
    <nc r="C51">
      <f>C48+7</f>
    </nc>
  </rcc>
  <rcc rId="5400" sId="8" numFmtId="19">
    <nc r="C53">
      <f>C50+7</f>
    </nc>
  </rcc>
  <rcc rId="5401" sId="8" numFmtId="19">
    <nc r="C54">
      <f>C51+7</f>
    </nc>
  </rcc>
  <rcc rId="5402" sId="8" numFmtId="19">
    <oc r="C56">
      <v>42786</v>
    </oc>
    <nc r="C56">
      <f>C53+7</f>
    </nc>
  </rcc>
  <rcc rId="5403" sId="8" numFmtId="19">
    <oc r="C57">
      <v>42790</v>
    </oc>
    <nc r="C57">
      <f>C54+7</f>
    </nc>
  </rcc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2'!$A$1:$O$64</formula>
    <oldFormula>'ASPA 2'!$A$1:$O$64</oldFormula>
  </rdn>
  <rdn rId="0" localSheetId="7" customView="1" name="Z_AFA97FE5_EB2D_4EBD_A937_DC2E6D78335A_.wvu.Rows" hidden="1" oldHidden="1">
    <formula>'AAUS NL (TPP)'!$38:$58</formula>
    <oldFormula>'AAUS NL (TPP)'!$38:$58</oldFormula>
  </rdn>
  <rdn rId="0" localSheetId="8" customView="1" name="Z_AFA97FE5_EB2D_4EBD_A937_DC2E6D78335A_.wvu.Rows" hidden="1" oldHidden="1">
    <formula>ASIP!$32:$58</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9" sId="13">
    <oc r="A19" t="inlineStr">
      <is>
        <t>BONAVIA</t>
      </is>
    </oc>
    <nc r="A19" t="inlineStr">
      <is>
        <t>LINDAVIA</t>
      </is>
    </nc>
  </rcc>
</revisions>
</file>

<file path=xl/revisions/revisionLog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0" sId="2" numFmtId="19">
    <oc r="C17">
      <v>42748</v>
    </oc>
    <nc r="C17">
      <v>42749</v>
    </nc>
  </rcc>
  <rfmt sheetId="2" sqref="C17" start="0" length="2147483647">
    <dxf>
      <font>
        <color rgb="FFFF0000"/>
        <family val="2"/>
      </font>
    </dxf>
  </rfmt>
  <rfmt sheetId="2" sqref="A17" start="0" length="2147483647">
    <dxf>
      <font>
        <color rgb="FFFF0000"/>
        <family val="2"/>
      </font>
    </dxf>
  </rfmt>
  <rcc rId="5411" sId="2">
    <oc r="A18" t="inlineStr">
      <is>
        <t>MAX CONTENDER</t>
      </is>
    </oc>
    <nc r="A18" t="inlineStr">
      <is>
        <t>MAX CONTENDER (delay)</t>
      </is>
    </nc>
  </rcc>
  <rcc rId="5412" sId="2" numFmtId="19">
    <oc r="C18">
      <v>42750</v>
    </oc>
    <nc r="C18">
      <v>42751</v>
    </nc>
  </rcc>
  <rfmt sheetId="2" sqref="C18" start="0" length="2147483647">
    <dxf>
      <font>
        <color rgb="FFFF0000"/>
        <family val="2"/>
      </font>
    </dxf>
  </rfmt>
  <rfmt sheetId="2" sqref="A17" start="0" length="2147483647">
    <dxf>
      <font>
        <color auto="1"/>
        <family val="2"/>
      </font>
    </dxf>
  </rfmt>
  <rcc rId="5413" sId="2">
    <oc r="A17" t="inlineStr">
      <is>
        <t>CSCL AMERICA</t>
      </is>
    </oc>
    <nc r="A17" t="inlineStr">
      <is>
        <r>
          <t xml:space="preserve">CSCL AMERICA </t>
        </r>
        <r>
          <rPr>
            <sz val="10"/>
            <color rgb="FFFF0000"/>
            <rFont val="Arial"/>
            <family val="2"/>
          </rPr>
          <t>(delay)</t>
        </r>
      </is>
    </nc>
  </rcc>
  <rcc rId="5414" sId="3" odxf="1" dxf="1">
    <oc r="A15" t="inlineStr">
      <is>
        <t>CSCL AMERICA</t>
      </is>
    </oc>
    <nc r="A15" t="inlineStr">
      <is>
        <r>
          <t xml:space="preserve">CSCL AMERICA </t>
        </r>
        <r>
          <rPr>
            <sz val="10"/>
            <color rgb="FFFF0000"/>
            <rFont val="Arial"/>
            <family val="2"/>
          </rPr>
          <t>(delay)</t>
        </r>
      </is>
    </nc>
    <odxf/>
    <ndxf/>
  </rcc>
  <rcc rId="5415" sId="3" odxf="1" dxf="1" numFmtId="19">
    <oc r="C15">
      <v>42748</v>
    </oc>
    <nc r="C15">
      <v>42749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5416" sId="3">
    <oc r="A16" t="inlineStr">
      <is>
        <t>MAX CONTENDER</t>
      </is>
    </oc>
    <nc r="A16" t="inlineStr">
      <is>
        <t>MAX CONTENDER (delay)</t>
      </is>
    </nc>
  </rcc>
  <rcc rId="5417" sId="3" odxf="1" dxf="1" numFmtId="19">
    <oc r="C16">
      <v>42750</v>
    </oc>
    <nc r="C16">
      <v>42751</v>
    </nc>
    <odxf>
      <font>
        <family val="2"/>
      </font>
    </odxf>
    <ndxf>
      <font>
        <color rgb="FFFF0000"/>
        <family val="2"/>
      </font>
    </ndxf>
  </rcc>
  <rcc rId="5418" sId="5" odxf="1" dxf="1">
    <oc r="A17" t="inlineStr">
      <is>
        <t>CSCL AMERICA</t>
      </is>
    </oc>
    <nc r="A17" t="inlineStr">
      <is>
        <r>
          <t xml:space="preserve">CSCL AMERICA </t>
        </r>
        <r>
          <rPr>
            <sz val="10"/>
            <color rgb="FFFF0000"/>
            <rFont val="Arial"/>
            <family val="2"/>
          </rPr>
          <t>(delay)</t>
        </r>
      </is>
    </nc>
    <odxf/>
    <ndxf/>
  </rcc>
  <rcc rId="5419" sId="5" odxf="1" dxf="1" numFmtId="19">
    <oc r="C17">
      <v>42748</v>
    </oc>
    <nc r="C17">
      <v>42749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5420" sId="6" odxf="1" dxf="1">
    <oc r="A9" t="inlineStr">
      <is>
        <t>CSCL AMERICA</t>
      </is>
    </oc>
    <nc r="A9" t="inlineStr">
      <is>
        <r>
          <t xml:space="preserve">CSCL AMERICA </t>
        </r>
        <r>
          <rPr>
            <sz val="10"/>
            <color rgb="FFFF0000"/>
            <rFont val="Arial"/>
            <family val="2"/>
          </rPr>
          <t>(delay)</t>
        </r>
      </is>
    </nc>
    <odxf/>
    <ndxf/>
  </rcc>
  <rcc rId="5421" sId="6" odxf="1" dxf="1" numFmtId="19">
    <oc r="C9">
      <v>42748</v>
    </oc>
    <nc r="C9">
      <v>42749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5422" sId="6">
    <oc r="A11" t="inlineStr">
      <is>
        <t>MAX CONTENDER</t>
      </is>
    </oc>
    <nc r="A11" t="inlineStr">
      <is>
        <t>MAX CONTENDER (delay)</t>
      </is>
    </nc>
  </rcc>
  <rcc rId="5423" sId="6" odxf="1" dxf="1" numFmtId="19">
    <oc r="C11">
      <v>42750</v>
    </oc>
    <nc r="C11">
      <v>42751</v>
    </nc>
    <odxf>
      <font>
        <family val="2"/>
      </font>
    </odxf>
    <ndxf>
      <font>
        <color rgb="FFFF0000"/>
        <family val="2"/>
      </font>
    </ndxf>
  </rcc>
</revisions>
</file>

<file path=xl/revisions/revisionLog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24" sId="15" numFmtId="19">
    <oc r="C15">
      <v>42749</v>
    </oc>
    <nc r="C15">
      <v>42750</v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28" sId="15" numFmtId="19">
    <oc r="C17">
      <v>42754</v>
    </oc>
    <nc r="C17">
      <v>42755</v>
    </nc>
  </rcc>
  <rcc rId="5429" sId="15">
    <oc r="A17" t="inlineStr">
      <is>
        <t>CMA CGM AMERIGO VESPUCCI</t>
      </is>
    </oc>
    <nc r="A17" t="inlineStr">
      <is>
        <r>
          <t xml:space="preserve">CMA CGM AMERIGO VESPUCCI </t>
        </r>
        <r>
          <rPr>
            <sz val="10"/>
            <color rgb="FFFF0000"/>
            <rFont val="Arial"/>
            <family val="2"/>
          </rPr>
          <t>(delay)</t>
        </r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76" sId="9" ref="A11:XFD11" action="deleteRow">
    <rfmt sheetId="9" xfDxf="1" sqref="A11:XFD11" start="0" length="0"/>
    <rcc rId="0" sId="9">
      <nc r="A11" t="inlineStr">
        <is>
          <t>HANSA HOMBURG</t>
        </is>
      </nc>
    </rcc>
    <rcc rId="0" sId="9" dxf="1">
      <nc r="B11" t="inlineStr">
        <is>
          <t>135S</t>
        </is>
      </nc>
      <ndxf>
        <alignment horizontal="left" vertical="top"/>
      </ndxf>
    </rcc>
    <rcc rId="0" sId="9" dxf="1" numFmtId="19">
      <nc r="C11">
        <v>42674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UMM SALAL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42680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377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643W</t>
        </is>
      </nc>
      <n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378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379" sId="9" ref="A11:XFD11" action="deleteRow">
    <rfmt sheetId="9" xfDxf="1" sqref="A11:XFD11" start="0" length="0"/>
    <rcc rId="0" sId="9">
      <nc r="A11" t="inlineStr">
        <is>
          <t>HANSA HOMBURG</t>
        </is>
      </nc>
    </rcc>
    <rcc rId="0" sId="9" dxf="1">
      <nc r="B11" t="inlineStr">
        <is>
          <t>136S</t>
        </is>
      </nc>
      <ndxf>
        <alignment horizontal="left" vertical="top"/>
      </ndxf>
    </rcc>
    <rcc rId="0" sId="9" dxf="1" numFmtId="19">
      <nc r="C11">
        <v>42681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CSCL NEPTUNE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42686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380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063W</t>
        </is>
      </nc>
      <n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381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382" sId="9" ref="A11:XFD11" action="deleteRow">
    <rfmt sheetId="9" xfDxf="1" sqref="A11:XFD11" start="0" length="0"/>
    <rcc rId="0" sId="9">
      <nc r="A11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9" dxf="1">
      <nc r="B11" t="inlineStr">
        <is>
          <t>137S</t>
        </is>
      </nc>
      <ndxf>
        <alignment horizontal="left" vertical="top"/>
      </ndxf>
    </rcc>
    <rcc rId="0" sId="9" dxf="1" numFmtId="19">
      <nc r="C11">
        <v>42689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ALULA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42693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383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645W</t>
        </is>
      </nc>
      <n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384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385" sId="9" ref="A11:XFD11" action="deleteRow">
    <rfmt sheetId="9" xfDxf="1" sqref="A11:XFD11" start="0" length="0"/>
    <rcc rId="0" sId="9">
      <nc r="A11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9" dxf="1">
      <nc r="B11" t="inlineStr">
        <is>
          <t>138S</t>
        </is>
      </nc>
      <ndxf>
        <alignment horizontal="left" vertical="top"/>
      </ndxf>
    </rcc>
    <rcc rId="0" sId="9" dxf="1" numFmtId="19">
      <nc r="C11">
        <v>42696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TAYMA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42700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386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612W</t>
        </is>
      </nc>
      <ndxf>
        <font>
          <sz val="10"/>
          <color indexed="8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2387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388" sId="9" ref="A29:XFD34" action="insertRow"/>
  <rcc rId="2389" sId="9" odxf="1" dxf="1">
    <nc r="A29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390" sId="9" odxf="1" dxf="1">
    <nc r="B29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391" sId="9" odxf="1" dxf="1" numFmtId="19">
    <nc r="C29">
      <v>42744</v>
    </nc>
    <odxf>
      <alignment vertical="top"/>
    </odxf>
    <ndxf>
      <alignment vertical="center"/>
    </ndxf>
  </rcc>
  <rcc rId="2392" sId="9" odxf="1" dxf="1">
    <nc r="D29">
      <f>C29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393" sId="9" odxf="1" dxf="1">
    <nc r="E29">
      <f>C29+3</f>
    </nc>
    <odxf>
      <alignment vertical="top"/>
    </odxf>
    <ndxf>
      <alignment vertical="center"/>
    </ndxf>
  </rcc>
  <rcc rId="2394" sId="9" odxf="1" dxf="1">
    <nc r="F29" t="inlineStr">
      <is>
        <t>TAYMA</t>
      </is>
    </nc>
    <odxf>
      <font>
        <sz val="10"/>
        <color auto="1"/>
        <name val="Arial"/>
        <family val="2"/>
        <scheme val="none"/>
      </font>
      <alignment horizontal="general" vertical="bottom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 vertical="top"/>
      <border outline="0">
        <top style="thin">
          <color indexed="64"/>
        </top>
      </border>
    </ndxf>
  </rcc>
  <rcc rId="2395" sId="9" odxf="1" dxf="1" numFmtId="19">
    <nc r="G29">
      <v>42749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2396" sId="9" odxf="1" dxf="1">
    <nc r="H29">
      <f>G29+11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9" sqref="A30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9" sqref="B30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9" sqref="C30" start="0" length="0">
    <dxf>
      <alignment vertical="center"/>
    </dxf>
  </rfmt>
  <rfmt sheetId="9" sqref="D30" start="0" length="0">
    <dxf>
      <font>
        <color indexed="8"/>
        <family val="2"/>
      </font>
      <numFmt numFmtId="165" formatCode="ddd"/>
      <alignment wrapText="0"/>
    </dxf>
  </rfmt>
  <rfmt sheetId="9" sqref="E30" start="0" length="0">
    <dxf>
      <alignment vertical="center"/>
    </dxf>
  </rfmt>
  <rcc rId="2397" sId="9" odxf="1" dxf="1">
    <nc r="F30" t="inlineStr">
      <is>
        <t>614W</t>
      </is>
    </nc>
    <odxf>
      <font>
        <sz val="10"/>
        <color auto="1"/>
        <name val="Arial"/>
        <family val="2"/>
        <scheme val="none"/>
      </font>
      <alignment horizontal="general" vertical="bottom" wrapText="0"/>
    </odxf>
    <ndxf>
      <font>
        <sz val="10"/>
        <color indexed="8"/>
        <name val="Arial"/>
        <family val="2"/>
        <scheme val="none"/>
      </font>
      <alignment horizontal="center" vertical="top" wrapText="1"/>
    </ndxf>
  </rcc>
  <rfmt sheetId="9" sqref="G30" start="0" length="0">
    <dxf>
      <font>
        <color indexed="8"/>
        <family val="2"/>
      </font>
      <alignment wrapText="0"/>
    </dxf>
  </rfmt>
  <rfmt sheetId="9" sqref="H30" start="0" length="0">
    <dxf>
      <font>
        <color indexed="8"/>
        <family val="2"/>
      </font>
      <alignment wrapText="0"/>
    </dxf>
  </rfmt>
  <rfmt sheetId="9" sqref="A31" start="0" length="0">
    <dxf>
      <border outline="0">
        <left style="thin">
          <color indexed="64"/>
        </left>
        <bottom style="thin">
          <color indexed="64"/>
        </bottom>
      </border>
    </dxf>
  </rfmt>
  <rfmt sheetId="9" sqref="B31" start="0" length="0">
    <dxf>
      <border outline="0">
        <right style="thin">
          <color indexed="64"/>
        </right>
        <bottom style="thin">
          <color indexed="64"/>
        </bottom>
      </border>
    </dxf>
  </rfmt>
  <rfmt sheetId="9" sqref="C31" start="0" length="0">
    <dxf>
      <border outline="0">
        <bottom style="thin">
          <color indexed="64"/>
        </bottom>
      </border>
    </dxf>
  </rfmt>
  <rfmt sheetId="9" sqref="D31" start="0" length="0">
    <dxf>
      <border outline="0">
        <bottom style="thin">
          <color indexed="64"/>
        </bottom>
      </border>
    </dxf>
  </rfmt>
  <rfmt sheetId="9" sqref="E31" start="0" length="0">
    <dxf>
      <border outline="0">
        <bottom style="thin">
          <color indexed="64"/>
        </bottom>
      </border>
    </dxf>
  </rfmt>
  <rfmt sheetId="9" sqref="F31" start="0" length="0">
    <dxf>
      <border outline="0">
        <bottom style="thin">
          <color indexed="64"/>
        </bottom>
      </border>
    </dxf>
  </rfmt>
  <rfmt sheetId="9" sqref="G31" start="0" length="0">
    <dxf>
      <border outline="0">
        <bottom style="thin">
          <color indexed="64"/>
        </bottom>
      </border>
    </dxf>
  </rfmt>
  <rfmt sheetId="9" sqref="H31" start="0" length="0">
    <dxf>
      <border outline="0">
        <bottom style="thin">
          <color indexed="64"/>
        </bottom>
      </border>
    </dxf>
  </rfmt>
  <rcc rId="2398" sId="9" odxf="1" dxf="1">
    <nc r="A32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399" sId="9" odxf="1" dxf="1">
    <nc r="B32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400" sId="9" odxf="1" dxf="1" numFmtId="19">
    <nc r="C32">
      <v>42751</v>
    </nc>
    <odxf>
      <alignment vertical="top"/>
    </odxf>
    <ndxf>
      <alignment vertical="center"/>
    </ndxf>
  </rcc>
  <rcc rId="2401" sId="9" odxf="1" dxf="1">
    <nc r="D32">
      <f>C32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402" sId="9" odxf="1" dxf="1">
    <nc r="E32">
      <f>C32+3</f>
    </nc>
    <odxf>
      <alignment vertical="top"/>
    </odxf>
    <ndxf>
      <alignment vertical="center"/>
    </ndxf>
  </rcc>
  <rcc rId="2403" sId="9" odxf="1" dxf="1">
    <nc r="F32" t="inlineStr">
      <is>
        <t>CMA CGM PEGASUS</t>
      </is>
    </nc>
    <odxf>
      <font>
        <sz val="10"/>
        <color auto="1"/>
        <name val="Arial"/>
        <family val="2"/>
        <scheme val="none"/>
      </font>
      <alignment horizontal="general" vertical="bottom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 vertical="top"/>
      <border outline="0">
        <top style="thin">
          <color indexed="64"/>
        </top>
      </border>
    </ndxf>
  </rcc>
  <rcc rId="2404" sId="9" odxf="1" dxf="1" numFmtId="19">
    <nc r="G32">
      <v>42756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2405" sId="9" odxf="1" dxf="1">
    <nc r="H32">
      <f>G32+11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9" sqref="A33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9" sqref="B33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9" sqref="C33" start="0" length="0">
    <dxf>
      <alignment vertical="center"/>
    </dxf>
  </rfmt>
  <rfmt sheetId="9" sqref="D33" start="0" length="0">
    <dxf>
      <font>
        <color indexed="8"/>
        <family val="2"/>
      </font>
      <numFmt numFmtId="165" formatCode="ddd"/>
      <alignment wrapText="0"/>
    </dxf>
  </rfmt>
  <rfmt sheetId="9" sqref="E33" start="0" length="0">
    <dxf>
      <alignment vertical="center"/>
    </dxf>
  </rfmt>
  <rcc rId="2406" sId="9" odxf="1" dxf="1">
    <nc r="F33" t="inlineStr">
      <is>
        <t>157W</t>
      </is>
    </nc>
    <odxf>
      <font>
        <sz val="10"/>
        <color auto="1"/>
        <name val="Arial"/>
        <family val="2"/>
        <scheme val="none"/>
      </font>
      <alignment horizontal="general" vertical="bottom" wrapText="0"/>
    </odxf>
    <ndxf>
      <font>
        <sz val="10"/>
        <color indexed="8"/>
        <name val="Arial"/>
        <family val="2"/>
        <scheme val="none"/>
      </font>
      <alignment horizontal="center" vertical="top" wrapText="1"/>
    </ndxf>
  </rcc>
  <rfmt sheetId="9" sqref="G33" start="0" length="0">
    <dxf>
      <font>
        <color indexed="8"/>
        <family val="2"/>
      </font>
      <alignment wrapText="0"/>
    </dxf>
  </rfmt>
  <rfmt sheetId="9" sqref="H33" start="0" length="0">
    <dxf>
      <font>
        <color indexed="8"/>
        <family val="2"/>
      </font>
      <alignment wrapText="0"/>
    </dxf>
  </rfmt>
  <rfmt sheetId="9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9" sqref="B34" start="0" length="0">
    <dxf>
      <border outline="0">
        <right style="thin">
          <color indexed="64"/>
        </right>
        <bottom style="thin">
          <color indexed="64"/>
        </bottom>
      </border>
    </dxf>
  </rfmt>
  <rfmt sheetId="9" sqref="C34" start="0" length="0">
    <dxf>
      <border outline="0">
        <bottom style="thin">
          <color indexed="64"/>
        </bottom>
      </border>
    </dxf>
  </rfmt>
  <rfmt sheetId="9" sqref="D34" start="0" length="0">
    <dxf>
      <border outline="0">
        <bottom style="thin">
          <color indexed="64"/>
        </bottom>
      </border>
    </dxf>
  </rfmt>
  <rfmt sheetId="9" sqref="E34" start="0" length="0">
    <dxf>
      <border outline="0">
        <bottom style="thin">
          <color indexed="64"/>
        </bottom>
      </border>
    </dxf>
  </rfmt>
  <rfmt sheetId="9" sqref="F34" start="0" length="0">
    <dxf>
      <border outline="0">
        <bottom style="thin">
          <color indexed="64"/>
        </bottom>
      </border>
    </dxf>
  </rfmt>
  <rfmt sheetId="9" sqref="G34" start="0" length="0">
    <dxf>
      <border outline="0">
        <bottom style="thin">
          <color indexed="64"/>
        </bottom>
      </border>
    </dxf>
  </rfmt>
  <rfmt sheetId="9" sqref="H34" start="0" length="0">
    <dxf>
      <border outline="0">
        <bottom style="thin">
          <color indexed="64"/>
        </bottom>
      </border>
    </dxf>
  </rfmt>
  <rcc rId="2407" sId="9">
    <oc r="B35" t="inlineStr">
      <is>
        <t>145S</t>
      </is>
    </oc>
    <nc r="B35" t="inlineStr">
      <is>
        <t>146S</t>
      </is>
    </nc>
  </rcc>
  <rcc rId="2408" sId="9">
    <oc r="B38" t="inlineStr">
      <is>
        <t>145S</t>
      </is>
    </oc>
    <nc r="B38" t="inlineStr">
      <is>
        <t>147S</t>
      </is>
    </nc>
  </rcc>
  <rcc rId="2409" sId="9" numFmtId="19">
    <oc r="C35">
      <v>42744</v>
    </oc>
    <nc r="C35">
      <v>42758</v>
    </nc>
  </rcc>
  <rcc rId="2410" sId="9" numFmtId="19">
    <oc r="C38">
      <v>42751</v>
    </oc>
    <nc r="C38">
      <v>42765</v>
    </nc>
  </rcc>
</revisions>
</file>

<file path=xl/revisions/revisionLog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0" sId="7" numFmtId="19">
    <oc r="C15">
      <v>42753</v>
    </oc>
    <nc r="C15">
      <v>42754</v>
    </nc>
  </rcc>
  <rcc rId="5431" sId="7">
    <oc r="A15" t="inlineStr">
      <is>
        <t>SPIRIT OF CAPE TOWN</t>
      </is>
    </oc>
    <nc r="A15" t="inlineStr">
      <is>
        <r>
          <t>SPIRIT OF CAPE TOWN (</t>
        </r>
        <r>
          <rPr>
            <sz val="10"/>
            <color rgb="FFFF0000"/>
            <rFont val="Arial"/>
            <family val="2"/>
          </rPr>
          <t>delay</t>
        </r>
        <r>
          <rPr>
            <sz val="10"/>
            <rFont val="Arial"/>
            <family val="2"/>
          </rPr>
          <t>)</t>
        </r>
      </is>
    </nc>
  </rcc>
  <rcc rId="5432" sId="13">
    <oc r="A16" t="inlineStr">
      <is>
        <t>SPIRIT OF CAPE TOWN</t>
      </is>
    </oc>
    <nc r="A16" t="inlineStr">
      <is>
        <r>
          <t>SPIRIT OF CAPE TOWN (</t>
        </r>
        <r>
          <rPr>
            <sz val="10"/>
            <color rgb="FFFF0000"/>
            <rFont val="Arial"/>
            <family val="2"/>
          </rPr>
          <t>delay</t>
        </r>
        <r>
          <rPr>
            <sz val="10"/>
            <rFont val="Arial"/>
            <family val="2"/>
          </rPr>
          <t>)</t>
        </r>
      </is>
    </nc>
  </rcc>
  <rcc rId="5433" sId="13" numFmtId="19">
    <oc r="C16">
      <v>42753</v>
    </oc>
    <nc r="C16">
      <v>42754</v>
    </nc>
  </rcc>
</revisions>
</file>

<file path=xl/revisions/revisionLog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4" sId="15">
    <oc r="A19" t="inlineStr">
      <is>
        <t>CMA CGM ALASKA</t>
      </is>
    </oc>
    <nc r="A19" t="inlineStr">
      <is>
        <r>
          <t>CMA CGM ALASKA (</t>
        </r>
        <r>
          <rPr>
            <sz val="10"/>
            <color rgb="FFFF0000"/>
            <rFont val="Arial"/>
            <family val="2"/>
          </rPr>
          <t>FULL</t>
        </r>
        <r>
          <rPr>
            <sz val="10"/>
            <rFont val="Arial"/>
            <family val="2"/>
          </rPr>
          <t>)</t>
        </r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1" sId="9">
    <oc r="F35" t="inlineStr">
      <is>
        <t>TAYMA</t>
      </is>
    </oc>
    <nc r="F35"/>
  </rcc>
  <rcc rId="2412" sId="9">
    <oc r="F36" t="inlineStr">
      <is>
        <t>614W</t>
      </is>
    </oc>
    <nc r="F36"/>
  </rcc>
  <rcc rId="2413" sId="9">
    <oc r="F38" t="inlineStr">
      <is>
        <t>CMA CGM PEGASUS</t>
      </is>
    </oc>
    <nc r="F38"/>
  </rcc>
  <rcc rId="2414" sId="9">
    <oc r="F39" t="inlineStr">
      <is>
        <t>157W</t>
      </is>
    </oc>
    <nc r="F39"/>
  </rcc>
  <rcc rId="2415" sId="9" numFmtId="19">
    <oc r="G35">
      <v>42749</v>
    </oc>
    <nc r="G35">
      <v>42763</v>
    </nc>
  </rcc>
  <rcc rId="2416" sId="9" numFmtId="19">
    <oc r="G38">
      <v>42756</v>
    </oc>
    <nc r="G38">
      <v>42772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7" sId="9" xfDxf="1" dxf="1">
    <nc r="F35" t="inlineStr">
      <is>
        <t>AIN SNAN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18" sId="9">
    <nc r="F36" t="inlineStr">
      <is>
        <t>702W</t>
      </is>
    </nc>
  </rcc>
  <rcc rId="2419" sId="9" xfDxf="1" dxf="1">
    <nc r="F38" t="inlineStr">
      <is>
        <t>CSCL SATURN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20" sId="9">
    <nc r="F39" t="inlineStr">
      <is>
        <t>143W</t>
      </is>
    </nc>
  </rcc>
  <rcc rId="2421" sId="9" numFmtId="19">
    <oc r="G38">
      <v>42772</v>
    </oc>
    <nc r="G38">
      <v>42770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22" sId="11" ref="A12:XFD12" action="deleteRow">
    <rfmt sheetId="11" xfDxf="1" sqref="A12:XFD12" start="0" length="0">
      <dxf>
        <alignment vertical="center"/>
      </dxf>
    </rfmt>
    <rcc rId="0" sId="11" dxf="1">
      <nc r="A12" t="inlineStr">
        <is>
          <t>HANSA HOMBURG</t>
        </is>
      </nc>
      <ndxf>
        <alignment vertical="bottom"/>
      </ndxf>
    </rcc>
    <rcc rId="0" sId="11" dxf="1">
      <nc r="B12" t="inlineStr">
        <is>
          <t>135S</t>
        </is>
      </nc>
      <ndxf>
        <alignment horizontal="left" vertical="top"/>
      </ndxf>
    </rcc>
    <rcc rId="0" sId="11" dxf="1" numFmtId="19">
      <nc r="C12">
        <v>42674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CAP SAN TAINARO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42681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quotePrefix="1">
      <nc r="N12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23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643W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24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1" dxf="1">
      <nc r="F12" t="inlineStr">
        <is>
          <t>(FULL)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25" sId="11" ref="A12:XFD12" action="deleteRow">
    <rfmt sheetId="11" xfDxf="1" sqref="A12:XFD12" start="0" length="0">
      <dxf>
        <alignment vertical="center"/>
      </dxf>
    </rfmt>
    <rcc rId="0" sId="11" dxf="1">
      <nc r="A12" t="inlineStr">
        <is>
          <t>HANSA HOMBURG</t>
        </is>
      </nc>
      <ndxf>
        <alignment vertical="bottom"/>
      </ndxf>
    </rcc>
    <rcc rId="0" sId="11" dxf="1">
      <nc r="B12" t="inlineStr">
        <is>
          <t>136S</t>
        </is>
      </nc>
      <ndxf>
        <alignment horizontal="left" vertical="top"/>
      </ndxf>
    </rcc>
    <rcc rId="0" sId="11" dxf="1" numFmtId="19">
      <nc r="C12">
        <v>42681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UASC TABUK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42686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N12">
        <f>E12+37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26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644W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27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F1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28" sId="11" ref="A12:XFD12" action="deleteRow">
    <rfmt sheetId="11" xfDxf="1" sqref="A12:XFD12" start="0" length="0">
      <dxf>
        <alignment vertical="center"/>
      </dxf>
    </rfmt>
    <rcc rId="0" sId="11" dxf="1">
      <nc r="A12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alignment vertical="bottom"/>
      </ndxf>
    </rcc>
    <rcc rId="0" sId="11" dxf="1">
      <nc r="B12" t="inlineStr">
        <is>
          <t>137S</t>
        </is>
      </nc>
      <ndxf>
        <alignment horizontal="left" vertical="top"/>
      </ndxf>
    </rcc>
    <rcc rId="0" sId="11" dxf="1" numFmtId="19">
      <nc r="C12">
        <v>42689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SAN FERNANDO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42693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N12">
        <f>E12+37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29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005W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30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F1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31" sId="11" ref="A12:XFD12" action="deleteRow">
    <undo index="65535" exp="ref" v="1" dr="$C$12" r="N39" sId="11"/>
    <undo index="0" exp="ref" v="1" dr="N12" r="N39" sId="11"/>
    <rfmt sheetId="11" xfDxf="1" sqref="A12:XFD12" start="0" length="0">
      <dxf>
        <alignment vertical="center"/>
      </dxf>
    </rfmt>
    <rcc rId="0" sId="11" dxf="1">
      <nc r="A12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alignment vertical="bottom"/>
      </ndxf>
    </rcc>
    <rcc rId="0" sId="11" dxf="1">
      <nc r="B12" t="inlineStr">
        <is>
          <t>138S</t>
        </is>
      </nc>
      <ndxf>
        <alignment horizontal="left" vertical="top"/>
      </ndxf>
    </rcc>
    <rcc rId="0" sId="11" dxf="1" numFmtId="19">
      <nc r="C12">
        <v>42696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CMA CGM CONGO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42700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N12">
        <f>E12+37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32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155W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33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F12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2434" sId="11" ref="A30:XFD35" action="insertRow"/>
  <rcc rId="2435" sId="11" odxf="1" dxf="1">
    <nc r="A30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436" sId="11" odxf="1" dxf="1">
    <nc r="B30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437" sId="11" odxf="1" dxf="1" numFmtId="19">
    <nc r="C30">
      <v>42744</v>
    </nc>
    <odxf>
      <alignment vertical="top"/>
    </odxf>
    <ndxf>
      <alignment vertical="center"/>
    </ndxf>
  </rcc>
  <rcc rId="2438" sId="11" odxf="1" dxf="1">
    <nc r="D30">
      <f>C30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439" sId="11" odxf="1" dxf="1">
    <nc r="E30">
      <f>C30+3</f>
    </nc>
    <odxf>
      <alignment vertical="top"/>
    </odxf>
    <ndxf>
      <alignment vertical="center"/>
    </ndxf>
  </rcc>
  <rcc rId="2440" sId="11" odxf="1" dxf="1">
    <nc r="F30" t="inlineStr">
      <is>
        <t>NORTHERN JUVENILE</t>
      </is>
    </nc>
    <odxf>
      <alignment horizontal="general" wrapText="0"/>
      <border outline="0">
        <top/>
      </border>
    </odxf>
    <ndxf>
      <alignment horizontal="center" wrapText="1"/>
      <border outline="0">
        <top style="thin">
          <color indexed="64"/>
        </top>
      </border>
    </ndxf>
  </rcc>
  <rcc rId="2441" sId="11" odxf="1" dxf="1" numFmtId="19">
    <nc r="G30">
      <v>42749</v>
    </nc>
    <odxf>
      <font>
        <family val="2"/>
      </font>
      <alignment wrapText="1"/>
      <border outline="0">
        <top/>
      </border>
    </odxf>
    <ndxf>
      <font>
        <color indexed="8"/>
        <family val="2"/>
      </font>
      <alignment wrapText="0"/>
      <border outline="0">
        <top style="thin">
          <color indexed="64"/>
        </top>
      </border>
    </ndxf>
  </rcc>
  <rcc rId="2442" sId="11" odxf="1" dxf="1">
    <nc r="H30">
      <f>E30+23</f>
    </nc>
    <odxf>
      <border outline="0">
        <top/>
      </border>
    </odxf>
    <ndxf>
      <border outline="0">
        <top style="thin">
          <color indexed="64"/>
        </top>
      </border>
    </ndxf>
  </rcc>
  <rcc rId="2443" sId="11" odxf="1" dxf="1">
    <nc r="I30">
      <f>E30+24</f>
    </nc>
    <odxf>
      <border outline="0">
        <top/>
      </border>
    </odxf>
    <ndxf>
      <border outline="0">
        <top style="thin">
          <color indexed="64"/>
        </top>
      </border>
    </ndxf>
  </rcc>
  <rcc rId="2444" sId="11" odxf="1" dxf="1">
    <nc r="J30">
      <f>E30+26</f>
    </nc>
    <odxf>
      <border outline="0">
        <top/>
      </border>
    </odxf>
    <ndxf>
      <border outline="0">
        <top style="thin">
          <color indexed="64"/>
        </top>
      </border>
    </ndxf>
  </rcc>
  <rcc rId="2445" sId="11" odxf="1" dxf="1">
    <nc r="K30">
      <f>E30+30</f>
    </nc>
    <odxf>
      <border outline="0">
        <top/>
      </border>
    </odxf>
    <ndxf>
      <border outline="0">
        <top style="thin">
          <color indexed="64"/>
        </top>
      </border>
    </ndxf>
  </rcc>
  <rcc rId="2446" sId="11" odxf="1" dxf="1">
    <nc r="L30">
      <f>E30+31</f>
    </nc>
    <odxf>
      <border outline="0">
        <top/>
      </border>
    </odxf>
    <ndxf>
      <border outline="0">
        <top style="thin">
          <color indexed="64"/>
        </top>
      </border>
    </ndxf>
  </rcc>
  <rcc rId="2447" sId="11" odxf="1" dxf="1">
    <nc r="M30">
      <f>E30+35</f>
    </nc>
    <odxf>
      <border outline="0">
        <top/>
      </border>
    </odxf>
    <ndxf>
      <border outline="0">
        <top style="thin">
          <color indexed="64"/>
        </top>
      </border>
    </ndxf>
  </rcc>
  <rcc rId="2448" sId="11" odxf="1" dxf="1">
    <nc r="N30">
      <f>E30+37</f>
    </nc>
    <odxf>
      <font>
        <family val="2"/>
      </font>
      <numFmt numFmtId="0" formatCode="General"/>
      <alignment horizontal="general" wrapText="0"/>
    </odxf>
    <ndxf>
      <font>
        <sz val="10"/>
        <color auto="1"/>
        <name val="Arial"/>
        <family val="2"/>
        <scheme val="none"/>
      </font>
      <numFmt numFmtId="164" formatCode="dd/mm"/>
      <alignment horizontal="center" wrapText="1"/>
    </ndxf>
  </rcc>
  <rfmt sheetId="11" sqref="A31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1" sqref="B31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31" start="0" length="0">
    <dxf>
      <alignment vertical="center"/>
    </dxf>
  </rfmt>
  <rfmt sheetId="11" sqref="D31" start="0" length="0">
    <dxf>
      <font>
        <color indexed="8"/>
        <family val="2"/>
      </font>
      <numFmt numFmtId="165" formatCode="ddd"/>
      <alignment wrapText="0"/>
    </dxf>
  </rfmt>
  <rfmt sheetId="11" sqref="E31" start="0" length="0">
    <dxf>
      <alignment vertical="center"/>
    </dxf>
  </rfmt>
  <rcc rId="2449" sId="11" odxf="1" dxf="1">
    <nc r="F31" t="inlineStr">
      <is>
        <t>701W</t>
      </is>
    </nc>
    <odxf>
      <font>
        <sz val="10"/>
        <color auto="1"/>
        <name val="Arial"/>
        <family val="2"/>
        <scheme val="none"/>
      </font>
      <alignment horizontal="general" wrapText="0"/>
    </odxf>
    <ndxf>
      <font>
        <sz val="10"/>
        <color indexed="8"/>
        <name val="Arial"/>
        <family val="2"/>
        <scheme val="none"/>
      </font>
      <alignment horizontal="center" wrapText="1"/>
    </ndxf>
  </rcc>
  <rfmt sheetId="11" sqref="G31" start="0" length="0">
    <dxf>
      <font>
        <color indexed="8"/>
        <family val="2"/>
      </font>
      <alignment wrapText="0"/>
    </dxf>
  </rfmt>
  <rfmt sheetId="11" sqref="A32" start="0" length="0">
    <dxf>
      <border outline="0">
        <left style="thin">
          <color indexed="64"/>
        </left>
        <bottom style="thin">
          <color indexed="64"/>
        </bottom>
      </border>
    </dxf>
  </rfmt>
  <rfmt sheetId="11" sqref="B32" start="0" length="0">
    <dxf>
      <border outline="0">
        <right style="thin">
          <color indexed="64"/>
        </right>
        <bottom style="thin">
          <color indexed="64"/>
        </bottom>
      </border>
    </dxf>
  </rfmt>
  <rfmt sheetId="11" sqref="C32" start="0" length="0">
    <dxf>
      <border outline="0">
        <bottom style="thin">
          <color indexed="64"/>
        </bottom>
      </border>
    </dxf>
  </rfmt>
  <rfmt sheetId="11" sqref="D32" start="0" length="0">
    <dxf>
      <border outline="0">
        <bottom style="thin">
          <color indexed="64"/>
        </bottom>
      </border>
    </dxf>
  </rfmt>
  <rfmt sheetId="11" sqref="E32" start="0" length="0">
    <dxf>
      <border outline="0">
        <bottom style="thin">
          <color indexed="64"/>
        </bottom>
      </border>
    </dxf>
  </rfmt>
  <rfmt sheetId="11" sqref="F32" start="0" length="0">
    <dxf>
      <border outline="0">
        <bottom style="thin">
          <color indexed="64"/>
        </bottom>
      </border>
    </dxf>
  </rfmt>
  <rfmt sheetId="11" sqref="G32" start="0" length="0">
    <dxf>
      <border outline="0">
        <bottom style="thin">
          <color indexed="64"/>
        </bottom>
      </border>
    </dxf>
  </rfmt>
  <rfmt sheetId="11" sqref="H32" start="0" length="0">
    <dxf>
      <border outline="0">
        <bottom style="thin">
          <color indexed="64"/>
        </bottom>
      </border>
    </dxf>
  </rfmt>
  <rfmt sheetId="11" sqref="I32" start="0" length="0">
    <dxf>
      <border outline="0">
        <bottom style="thin">
          <color indexed="64"/>
        </bottom>
      </border>
    </dxf>
  </rfmt>
  <rfmt sheetId="11" sqref="J32" start="0" length="0">
    <dxf>
      <border outline="0">
        <bottom style="thin">
          <color indexed="64"/>
        </bottom>
      </border>
    </dxf>
  </rfmt>
  <rfmt sheetId="11" sqref="K32" start="0" length="0">
    <dxf>
      <border outline="0">
        <bottom style="thin">
          <color indexed="64"/>
        </bottom>
      </border>
    </dxf>
  </rfmt>
  <rfmt sheetId="11" sqref="L32" start="0" length="0">
    <dxf>
      <border outline="0">
        <bottom style="thin">
          <color indexed="64"/>
        </bottom>
      </border>
    </dxf>
  </rfmt>
  <rfmt sheetId="11" sqref="M32" start="0" length="0">
    <dxf>
      <border outline="0">
        <bottom style="thin">
          <color indexed="64"/>
        </bottom>
      </border>
    </dxf>
  </rfmt>
  <rfmt sheetId="11" sqref="N32" start="0" length="0">
    <dxf>
      <border outline="0">
        <bottom style="thin">
          <color indexed="64"/>
        </bottom>
      </border>
    </dxf>
  </rfmt>
  <rcc rId="2450" sId="11" odxf="1" dxf="1">
    <nc r="A33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451" sId="11" odxf="1" dxf="1">
    <nc r="B33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452" sId="11" odxf="1" dxf="1" numFmtId="19">
    <nc r="C33">
      <v>42751</v>
    </nc>
    <odxf>
      <alignment vertical="top"/>
    </odxf>
    <ndxf>
      <alignment vertical="center"/>
    </ndxf>
  </rcc>
  <rcc rId="2453" sId="11" odxf="1" dxf="1">
    <nc r="D33">
      <f>C33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454" sId="11" odxf="1" dxf="1">
    <nc r="E33">
      <f>C33+3</f>
    </nc>
    <odxf>
      <alignment vertical="top"/>
    </odxf>
    <ndxf>
      <alignment vertical="center"/>
    </ndxf>
  </rcc>
  <rcc rId="2455" sId="11" odxf="1" dxf="1">
    <nc r="F33" t="inlineStr">
      <is>
        <t>HYUNDAI SPLENDOR</t>
      </is>
    </nc>
    <odxf>
      <alignment horizontal="general" wrapText="0"/>
      <border outline="0">
        <top/>
      </border>
    </odxf>
    <ndxf>
      <alignment horizontal="center" wrapText="1"/>
      <border outline="0">
        <top style="thin">
          <color indexed="64"/>
        </top>
      </border>
    </ndxf>
  </rcc>
  <rcc rId="2456" sId="11" odxf="1" dxf="1" numFmtId="19">
    <nc r="G33">
      <v>42756</v>
    </nc>
    <odxf>
      <font>
        <family val="2"/>
      </font>
      <alignment wrapText="1"/>
      <border outline="0">
        <top/>
      </border>
    </odxf>
    <ndxf>
      <font>
        <color indexed="8"/>
        <family val="2"/>
      </font>
      <alignment wrapText="0"/>
      <border outline="0">
        <top style="thin">
          <color indexed="64"/>
        </top>
      </border>
    </ndxf>
  </rcc>
  <rcc rId="2457" sId="11" odxf="1" dxf="1">
    <nc r="H33">
      <f>E33+23</f>
    </nc>
    <odxf>
      <border outline="0">
        <top/>
      </border>
    </odxf>
    <ndxf>
      <border outline="0">
        <top style="thin">
          <color indexed="64"/>
        </top>
      </border>
    </ndxf>
  </rcc>
  <rcc rId="2458" sId="11" odxf="1" dxf="1">
    <nc r="I33">
      <f>E33+24</f>
    </nc>
    <odxf>
      <border outline="0">
        <top/>
      </border>
    </odxf>
    <ndxf>
      <border outline="0">
        <top style="thin">
          <color indexed="64"/>
        </top>
      </border>
    </ndxf>
  </rcc>
  <rcc rId="2459" sId="11" odxf="1" dxf="1">
    <nc r="J33">
      <f>E33+26</f>
    </nc>
    <odxf>
      <border outline="0">
        <top/>
      </border>
    </odxf>
    <ndxf>
      <border outline="0">
        <top style="thin">
          <color indexed="64"/>
        </top>
      </border>
    </ndxf>
  </rcc>
  <rcc rId="2460" sId="11" odxf="1" dxf="1">
    <nc r="K33">
      <f>E33+30</f>
    </nc>
    <odxf>
      <border outline="0">
        <top/>
      </border>
    </odxf>
    <ndxf>
      <border outline="0">
        <top style="thin">
          <color indexed="64"/>
        </top>
      </border>
    </ndxf>
  </rcc>
  <rcc rId="2461" sId="11" odxf="1" dxf="1">
    <nc r="L33">
      <f>E33+31</f>
    </nc>
    <odxf>
      <border outline="0">
        <top/>
      </border>
    </odxf>
    <ndxf>
      <border outline="0">
        <top style="thin">
          <color indexed="64"/>
        </top>
      </border>
    </ndxf>
  </rcc>
  <rcc rId="2462" sId="11" odxf="1" dxf="1">
    <nc r="M33">
      <f>E33+35</f>
    </nc>
    <odxf>
      <border outline="0">
        <top/>
      </border>
    </odxf>
    <ndxf>
      <border outline="0">
        <top style="thin">
          <color indexed="64"/>
        </top>
      </border>
    </ndxf>
  </rcc>
  <rcc rId="2463" sId="11" odxf="1" dxf="1" quotePrefix="1">
    <nc r="N33" t="inlineStr">
      <is>
        <t>OMIT</t>
      </is>
    </nc>
    <odxf>
      <font>
        <family val="2"/>
      </font>
      <numFmt numFmtId="0" formatCode="General"/>
      <alignment horizontal="general" wrapText="0"/>
    </odxf>
    <ndxf>
      <font>
        <color rgb="FFFF0000"/>
        <family val="2"/>
      </font>
      <numFmt numFmtId="164" formatCode="dd/mm"/>
      <alignment horizontal="center" wrapText="1"/>
    </ndxf>
  </rcc>
  <rfmt sheetId="11" sqref="A34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1" sqref="B34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34" start="0" length="0">
    <dxf>
      <alignment vertical="center"/>
    </dxf>
  </rfmt>
  <rfmt sheetId="11" sqref="D34" start="0" length="0">
    <dxf>
      <font>
        <color indexed="8"/>
        <family val="2"/>
      </font>
      <numFmt numFmtId="165" formatCode="ddd"/>
      <alignment wrapText="0"/>
    </dxf>
  </rfmt>
  <rfmt sheetId="11" sqref="E34" start="0" length="0">
    <dxf>
      <alignment vertical="center"/>
    </dxf>
  </rfmt>
  <rcc rId="2464" sId="11" odxf="1" dxf="1">
    <nc r="F34" t="inlineStr">
      <is>
        <t>046W</t>
      </is>
    </nc>
    <odxf>
      <font>
        <sz val="10"/>
        <color auto="1"/>
        <name val="Arial"/>
        <family val="2"/>
        <scheme val="none"/>
      </font>
      <alignment horizontal="general" wrapText="0"/>
    </odxf>
    <ndxf>
      <font>
        <sz val="10"/>
        <color indexed="8"/>
        <name val="Arial"/>
        <family val="2"/>
        <scheme val="none"/>
      </font>
      <alignment horizontal="center" wrapText="1"/>
    </ndxf>
  </rcc>
  <rfmt sheetId="11" sqref="G34" start="0" length="0">
    <dxf>
      <font>
        <color indexed="8"/>
        <family val="2"/>
      </font>
      <alignment wrapText="0"/>
    </dxf>
  </rfmt>
  <rfmt sheetId="11" sqref="A35" start="0" length="0">
    <dxf>
      <border outline="0">
        <left style="thin">
          <color indexed="64"/>
        </left>
        <bottom style="thin">
          <color indexed="64"/>
        </bottom>
      </border>
    </dxf>
  </rfmt>
  <rfmt sheetId="11" sqref="B35" start="0" length="0">
    <dxf>
      <border outline="0">
        <right style="thin">
          <color indexed="64"/>
        </right>
        <bottom style="thin">
          <color indexed="64"/>
        </bottom>
      </border>
    </dxf>
  </rfmt>
  <rfmt sheetId="11" sqref="C35" start="0" length="0">
    <dxf>
      <border outline="0">
        <bottom style="thin">
          <color indexed="64"/>
        </bottom>
      </border>
    </dxf>
  </rfmt>
  <rfmt sheetId="11" sqref="D35" start="0" length="0">
    <dxf>
      <border outline="0">
        <bottom style="thin">
          <color indexed="64"/>
        </bottom>
      </border>
    </dxf>
  </rfmt>
  <rfmt sheetId="11" sqref="E35" start="0" length="0">
    <dxf>
      <border outline="0">
        <bottom style="thin">
          <color indexed="64"/>
        </bottom>
      </border>
    </dxf>
  </rfmt>
  <rfmt sheetId="11" sqref="F35" start="0" length="0">
    <dxf>
      <border outline="0">
        <bottom style="thin">
          <color indexed="64"/>
        </bottom>
      </border>
    </dxf>
  </rfmt>
  <rfmt sheetId="11" sqref="G35" start="0" length="0">
    <dxf>
      <border outline="0">
        <bottom style="thin">
          <color indexed="64"/>
        </bottom>
      </border>
    </dxf>
  </rfmt>
  <rfmt sheetId="11" sqref="H35" start="0" length="0">
    <dxf>
      <border outline="0">
        <bottom style="thin">
          <color indexed="64"/>
        </bottom>
      </border>
    </dxf>
  </rfmt>
  <rfmt sheetId="11" sqref="I35" start="0" length="0">
    <dxf>
      <border outline="0">
        <bottom style="thin">
          <color indexed="64"/>
        </bottom>
      </border>
    </dxf>
  </rfmt>
  <rfmt sheetId="11" sqref="J35" start="0" length="0">
    <dxf>
      <border outline="0">
        <bottom style="thin">
          <color indexed="64"/>
        </bottom>
      </border>
    </dxf>
  </rfmt>
  <rfmt sheetId="11" sqref="K35" start="0" length="0">
    <dxf>
      <border outline="0">
        <bottom style="thin">
          <color indexed="64"/>
        </bottom>
      </border>
    </dxf>
  </rfmt>
  <rfmt sheetId="11" sqref="L35" start="0" length="0">
    <dxf>
      <border outline="0">
        <bottom style="thin">
          <color indexed="64"/>
        </bottom>
      </border>
    </dxf>
  </rfmt>
  <rfmt sheetId="11" sqref="M35" start="0" length="0">
    <dxf>
      <border outline="0">
        <bottom style="thin">
          <color indexed="64"/>
        </bottom>
      </border>
    </dxf>
  </rfmt>
  <rfmt sheetId="11" sqref="N35" start="0" length="0">
    <dxf>
      <border outline="0">
        <bottom style="thin">
          <color indexed="64"/>
        </bottom>
      </border>
    </dxf>
  </rfmt>
  <rcc rId="2465" sId="11">
    <oc r="B36" t="inlineStr">
      <is>
        <t>145S</t>
      </is>
    </oc>
    <nc r="B36" t="inlineStr">
      <is>
        <t>146S</t>
      </is>
    </nc>
  </rcc>
  <rcc rId="2466" sId="11" numFmtId="19">
    <oc r="C36">
      <v>42744</v>
    </oc>
    <nc r="C36">
      <v>42758</v>
    </nc>
  </rcc>
  <rcc rId="2467" sId="11">
    <oc r="D36">
      <f>C36</f>
    </oc>
    <nc r="D36">
      <f>C36</f>
    </nc>
  </rcc>
  <rcc rId="2468" sId="11">
    <oc r="E36">
      <f>C36+3</f>
    </oc>
    <nc r="E36">
      <f>C36+3</f>
    </nc>
  </rcc>
  <rcc rId="2469" sId="11">
    <oc r="B39" t="inlineStr">
      <is>
        <t>145S</t>
      </is>
    </oc>
    <nc r="B39" t="inlineStr">
      <is>
        <t>147S</t>
      </is>
    </nc>
  </rcc>
  <rcc rId="2470" sId="11" numFmtId="19">
    <oc r="C39">
      <v>42751</v>
    </oc>
    <nc r="C39">
      <v>42765</v>
    </nc>
  </rcc>
  <rcc rId="2471" sId="11">
    <oc r="D39">
      <f>C39</f>
    </oc>
    <nc r="D39">
      <f>C39</f>
    </nc>
  </rcc>
  <rcc rId="2472" sId="11">
    <oc r="E39">
      <f>C39+3</f>
    </oc>
    <nc r="E39">
      <f>C39+3</f>
    </nc>
  </rcc>
  <rcc rId="2473" sId="11">
    <oc r="F36" t="inlineStr">
      <is>
        <t>NORTHERN JUVENILE</t>
      </is>
    </oc>
    <nc r="F36"/>
  </rcc>
  <rcc rId="2474" sId="11">
    <oc r="F37" t="inlineStr">
      <is>
        <t>701W</t>
      </is>
    </oc>
    <nc r="F37"/>
  </rcc>
  <rcc rId="2475" sId="11">
    <oc r="F39" t="inlineStr">
      <is>
        <t>HYUNDAI SPLENDOR</t>
      </is>
    </oc>
    <nc r="F39"/>
  </rcc>
  <rcc rId="2476" sId="11">
    <oc r="F40" t="inlineStr">
      <is>
        <t>046W</t>
      </is>
    </oc>
    <nc r="F40"/>
  </rcc>
  <rcc rId="2477" sId="11" odxf="1" dxf="1" numFmtId="19">
    <oc r="G36">
      <v>42749</v>
    </oc>
    <nc r="G36">
      <v>42763</v>
    </nc>
    <odxf>
      <alignment vertical="center"/>
      <border outline="0">
        <top style="thin">
          <color indexed="64"/>
        </top>
      </border>
    </odxf>
    <ndxf>
      <alignment vertical="top"/>
      <border outline="0">
        <top/>
      </border>
    </ndxf>
  </rcc>
  <rcc rId="2478" sId="11" odxf="1" dxf="1" numFmtId="19">
    <oc r="G39">
      <v>42756</v>
    </oc>
    <nc r="G39">
      <v>42770</v>
    </nc>
    <odxf>
      <alignment vertical="center"/>
      <border outline="0">
        <top style="thin">
          <color indexed="64"/>
        </top>
      </border>
    </odxf>
    <ndxf>
      <alignment vertical="top"/>
      <border outline="0">
        <top/>
      </border>
    </ndxf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9" sId="11" numFmtId="19">
    <oc r="G12">
      <v>42707</v>
    </oc>
    <nc r="G12">
      <v>42708</v>
    </nc>
  </rcc>
  <rfmt sheetId="11" sqref="G12" start="0" length="2147483647">
    <dxf>
      <font>
        <color rgb="FFFF0000"/>
        <family val="2"/>
      </font>
    </dxf>
  </rfmt>
  <rcc rId="2480" sId="11">
    <nc r="F36" t="inlineStr">
      <is>
        <t>TBA</t>
      </is>
    </nc>
  </rcc>
  <rcc rId="2481" sId="11">
    <nc r="F39" t="inlineStr">
      <is>
        <t>TBA</t>
      </is>
    </nc>
  </rcc>
  <rcc rId="2482" sId="11" quotePrefix="1">
    <oc r="N30">
      <f>E30+37</f>
    </oc>
    <nc r="N30" t="inlineStr">
      <is>
        <t>OMIT</t>
      </is>
    </nc>
  </rcc>
  <rfmt sheetId="11" sqref="N30" start="0" length="2147483647">
    <dxf>
      <font>
        <color rgb="FFFF0000"/>
        <family val="2"/>
      </font>
    </dxf>
  </rfmt>
  <rcc rId="2483" sId="11" quotePrefix="1">
    <oc r="N36">
      <f>E36+37</f>
    </oc>
    <nc r="N36" t="inlineStr">
      <is>
        <t>TBA</t>
      </is>
    </nc>
  </rcc>
  <rcc rId="2484" sId="11" quotePrefix="1">
    <oc r="N39" t="inlineStr">
      <is>
        <t>OMIT</t>
      </is>
    </oc>
    <nc r="N39" t="inlineStr">
      <is>
        <t>TBA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24" sId="3" ref="A7:XFD7" action="deleteRow">
    <rfmt sheetId="3" xfDxf="1" sqref="A7:XFD7" start="0" length="0"/>
    <rcc rId="0" sId="3" dxf="1">
      <nc r="A7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3" dxf="1" quotePrefix="1">
      <nc r="B7" t="inlineStr">
        <is>
          <t>16019N</t>
        </is>
      </nc>
      <ndxf>
        <numFmt numFmtId="1" formatCode="0"/>
        <alignment horizontal="left" vertical="top"/>
      </ndxf>
    </rcc>
    <rcc rId="0" sId="3" dxf="1" numFmtId="19">
      <nc r="C7">
        <v>42671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 numFmtId="19">
      <nc r="E7">
        <v>42675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CMA CGM MISSISSIPPI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42681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25" sId="3" ref="A7:XFD7" action="deleteRow">
    <rfmt sheetId="3" xfDxf="1" sqref="A7:XFD7" start="0" length="0"/>
    <rcc rId="0" sId="3" dxf="1">
      <nc r="A7" t="inlineStr">
        <is>
          <t>CMA CGM BIANCA</t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199E</t>
        </is>
      </nc>
      <ndxf>
        <numFmt numFmtId="1" formatCode="0"/>
        <alignment horizontal="left" vertical="top"/>
      </ndxf>
    </rcc>
    <rcc rId="0" sId="3" dxf="1" numFmtId="19">
      <nc r="C7">
        <v>42671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133E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26" sId="3" ref="A7:XFD7" action="deleteRow">
    <rfmt sheetId="3" xfDxf="1" sqref="A7:XFD7" start="0" length="0"/>
    <rcc rId="0" sId="3" dxf="1">
      <nc r="A7" t="inlineStr">
        <is>
          <t>MAERSK ABERDEEN</t>
        </is>
      </nc>
      <ndxf>
        <border outline="0">
          <left style="thin">
            <color indexed="64"/>
          </left>
        </border>
      </ndxf>
    </rcc>
    <rcc rId="0" sId="3" dxf="1" numFmtId="4">
      <nc r="B7">
        <v>1618</v>
      </nc>
      <ndxf>
        <numFmt numFmtId="1" formatCode="0"/>
        <alignment horizontal="left" vertical="top"/>
      </ndxf>
    </rcc>
    <rcc rId="0" sId="3" dxf="1" numFmtId="19">
      <nc r="C7">
        <v>42673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27" sId="3" ref="A7:XFD7" action="deleteRow">
    <rfmt sheetId="3" xfDxf="1" sqref="A7:XFD7" start="0" length="0"/>
    <rcc rId="0" sId="3" dxf="1">
      <nc r="A7" t="inlineStr">
        <is>
          <r>
            <t xml:space="preserve">BARENTS STRAIT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3" dxf="1" quotePrefix="1">
      <nc r="B7" t="inlineStr">
        <is>
          <t>132TVN</t>
        </is>
      </nc>
      <ndxf>
        <numFmt numFmtId="1" formatCode="0"/>
        <alignment horizontal="left" vertical="top"/>
      </ndxf>
    </rcc>
    <rcc rId="0" sId="3" dxf="1" numFmtId="19">
      <nc r="C7">
        <v>42675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 numFmtId="19">
      <nc r="E7">
        <v>42679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28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29" sId="3" ref="A7:XFD7" action="deleteRow">
    <rfmt sheetId="3" xfDxf="1" sqref="A7:XFD7" start="0" length="0"/>
    <rcc rId="0" sId="3" dxf="1">
      <nc r="A7" t="inlineStr">
        <is>
          <r>
            <t xml:space="preserve">CSCL ASIA </t>
          </r>
          <r>
            <rPr>
              <sz val="10"/>
              <color rgb="FFFF0000"/>
              <rFont val="Arial"/>
              <family val="2"/>
            </rPr>
            <t>(STOP)</t>
          </r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201E</t>
        </is>
      </nc>
      <ndxf>
        <numFmt numFmtId="1" formatCode="0"/>
        <alignment horizontal="left" vertical="top"/>
      </ndxf>
    </rcc>
    <rcc rId="0" sId="3" dxf="1" numFmtId="19">
      <nc r="C7">
        <v>42678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MSC VEGA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42688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30" sId="3" ref="A7:XFD7" action="deleteRow">
    <rfmt sheetId="3" xfDxf="1" sqref="A7:XFD7" start="0" length="0"/>
    <rcc rId="0" sId="3" dxf="1">
      <nc r="A7" t="inlineStr">
        <is>
          <t>TYGRA</t>
        </is>
      </nc>
      <ndxf>
        <border outline="0">
          <left style="thin">
            <color indexed="64"/>
          </left>
        </border>
      </ndxf>
    </rcc>
    <rcc rId="0" sId="3" dxf="1" numFmtId="4">
      <nc r="B7">
        <v>1652</v>
      </nc>
      <ndxf>
        <font>
          <sz val="10"/>
          <color rgb="FFFF0000"/>
          <name val="Arial"/>
          <family val="2"/>
          <scheme val="none"/>
        </font>
        <numFmt numFmtId="1" formatCode="0"/>
        <alignment horizontal="left" vertical="top"/>
      </ndxf>
    </rcc>
    <rcc rId="0" sId="3" dxf="1" numFmtId="19">
      <nc r="C7">
        <v>42680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645E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31" sId="3" ref="A7:XFD7" action="deleteRow">
    <rfmt sheetId="3" xfDxf="1" sqref="A7:XFD7" start="0" length="0"/>
    <rcc rId="0" sId="3" dxf="1">
      <nc r="A7" t="inlineStr">
        <is>
          <t>CAPE FORBY</t>
        </is>
      </nc>
      <ndxf>
        <border outline="0">
          <left style="thin">
            <color indexed="64"/>
          </left>
        </border>
      </ndxf>
    </rcc>
    <rcc rId="0" sId="3" dxf="1" quotePrefix="1">
      <nc r="B7" t="inlineStr">
        <is>
          <t>16014N</t>
        </is>
      </nc>
      <ndxf>
        <numFmt numFmtId="1" formatCode="0"/>
        <alignment horizontal="left" vertical="top"/>
      </ndxf>
    </rcc>
    <rcc rId="0" sId="3" dxf="1" numFmtId="19">
      <nc r="C7">
        <v>42681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32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33" sId="3" ref="A7:XFD7" action="deleteRow">
    <rfmt sheetId="3" xfDxf="1" sqref="A7:XFD7" start="0" length="0"/>
    <rcc rId="0" sId="3" dxf="1">
      <nc r="A7" t="inlineStr">
        <is>
          <t>CMA CGM MELISANDE</t>
        </is>
      </nc>
      <ndxf>
        <border outline="0">
          <left style="thin">
            <color indexed="64"/>
          </left>
        </border>
      </ndxf>
    </rcc>
    <rcc rId="0" sId="3" dxf="1">
      <nc r="B7" t="inlineStr">
        <is>
          <t>203E</t>
        </is>
      </nc>
      <ndxf>
        <numFmt numFmtId="1" formatCode="0"/>
        <alignment horizontal="left" vertical="top"/>
      </ndxf>
    </rcc>
    <rcc rId="0" sId="3" dxf="1" numFmtId="19">
      <nc r="C7">
        <v>42685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+C7+2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MSC TRIESTE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 numFmtId="19">
      <nc r="G7">
        <v>42699</v>
      </nc>
      <ndxf>
        <numFmt numFmtId="164" formatCode="dd/mm"/>
        <alignment horizontal="center" vertical="top"/>
      </ndxf>
    </rcc>
    <rcc rId="0" sId="3" dxf="1">
      <nc r="H7">
        <f>G7+20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I7">
        <f>G7+22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J7">
        <f>G7+29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K7">
        <f>G7+33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L7">
        <f>G7+37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M7">
        <f>G7+39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N7">
        <f>G7+41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O7">
        <f>G7+46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34" sId="3" ref="A7:XFD7" action="deleteRow">
    <rfmt sheetId="3" xfDxf="1" sqref="A7:XFD7" start="0" length="0"/>
    <rcc rId="0" sId="3" dxf="1">
      <nc r="A7" t="inlineStr">
        <is>
          <t>FRISIA LAHN (STOP)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3" dxf="1" numFmtId="4">
      <nc r="B7">
        <v>1624</v>
      </nc>
      <ndxf>
        <font>
          <sz val="10"/>
          <color rgb="FFFF0000"/>
          <name val="Arial"/>
          <family val="2"/>
          <scheme val="none"/>
        </font>
        <numFmt numFmtId="1" formatCode="0"/>
        <alignment horizontal="left" vertical="top"/>
      </ndxf>
    </rcc>
    <rcc rId="0" sId="3" dxf="1" numFmtId="19">
      <nc r="C7">
        <v>42687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E7">
        <f>C7+3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F7" t="inlineStr">
        <is>
          <t>646E</t>
        </is>
      </nc>
      <n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35" sId="3" ref="A7:XFD7" action="deleteRow">
    <rfmt sheetId="3" xfDxf="1" sqref="A7:XFD7" start="0" length="0"/>
    <rcc rId="0" sId="3" dxf="1">
      <nc r="A7" t="inlineStr">
        <is>
          <r>
            <t xml:space="preserve">CAPE FRANKLIN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3" dxf="1" quotePrefix="1">
      <nc r="B7" t="inlineStr">
        <is>
          <t>16020N</t>
        </is>
      </nc>
      <ndxf>
        <numFmt numFmtId="1" formatCode="0"/>
        <alignment horizontal="left" vertical="top"/>
      </ndxf>
    </rcc>
    <rcc rId="0" sId="3" dxf="1" numFmtId="19">
      <nc r="C7">
        <v>42691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3" dxf="1">
      <nc r="D7">
        <f>C7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 numFmtId="19">
      <nc r="E7">
        <v>42695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</border>
      </ndxf>
    </rcc>
    <rfmt sheetId="3" sqref="F7" start="0" length="0">
      <dxf>
        <font>
          <sz val="10"/>
          <color theme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36" sId="3" ref="A7:XFD7" action="deleteRow">
    <rfmt sheetId="3" xfDxf="1" sqref="A7:XFD7" start="0" length="0"/>
    <rfmt sheetId="3" sqref="A7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bottom style="thin">
            <color indexed="64"/>
          </bottom>
        </border>
      </dxf>
    </rfmt>
    <rfmt sheetId="3" sqref="B7" start="0" length="0">
      <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  <border outline="0">
          <bottom style="thin">
            <color indexed="64"/>
          </bottom>
        </border>
      </dxf>
    </rfmt>
    <rfmt sheetId="3" sqref="C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D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E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3" sqref="F7" start="0" length="0">
      <dxf>
        <font>
          <sz val="10"/>
          <color auto="1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G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3" sqref="H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I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J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K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L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M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N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O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qref="Q7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</dxf>
    </rfmt>
  </rrc>
  <rrc rId="1937" sId="3" ref="A23:XFD34" action="insertRow"/>
  <rfmt sheetId="3" sqref="A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3" start="0" length="0">
    <dxf>
      <font>
        <sz val="10"/>
        <color auto="1"/>
        <name val="Arial"/>
        <family val="2"/>
        <scheme val="none"/>
      </font>
    </dxf>
  </rfmt>
  <rfmt sheetId="3" sqref="C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23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3" start="0" length="0">
    <dxf>
      <border outline="0">
        <left style="thin">
          <color indexed="64"/>
        </left>
      </border>
    </dxf>
  </rfmt>
  <rfmt sheetId="3" sqref="F2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938" sId="3" odxf="1" dxf="1">
    <nc r="H23">
      <f>G23+20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39" sId="3" odxf="1" dxf="1">
    <nc r="I23">
      <f>G23+22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0" sId="3" odxf="1" dxf="1">
    <nc r="J23">
      <f>G23+29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1" sId="3" odxf="1" dxf="1">
    <nc r="K23">
      <f>G23+33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2" sId="3" odxf="1" dxf="1">
    <nc r="L23">
      <f>G23+37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3" sId="3" odxf="1" dxf="1">
    <nc r="M23">
      <f>G23+39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4" sId="3" odxf="1" dxf="1">
    <nc r="N23">
      <f>G23+41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5" sId="3" odxf="1" dxf="1">
    <nc r="O23">
      <f>G23+46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24" start="0" length="0">
    <dxf>
      <font>
        <sz val="10"/>
        <color auto="1"/>
        <name val="Arial"/>
        <family val="2"/>
        <scheme val="none"/>
      </font>
    </dxf>
  </rfmt>
  <rfmt sheetId="3" sqref="B24" start="0" length="0">
    <dxf>
      <font>
        <sz val="10"/>
        <color auto="1"/>
        <name val="Arial"/>
        <family val="2"/>
        <scheme val="none"/>
      </font>
    </dxf>
  </rfmt>
  <rfmt sheetId="3" sqref="C24" start="0" length="0">
    <dxf>
      <border outline="0">
        <left style="thin">
          <color indexed="64"/>
        </left>
      </border>
    </dxf>
  </rfmt>
  <rfmt sheetId="3" sqref="D24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4" start="0" length="0">
    <dxf>
      <border outline="0">
        <left style="thin">
          <color indexed="64"/>
        </left>
      </border>
    </dxf>
  </rfmt>
  <rfmt sheetId="3" sqref="F24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4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4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4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4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4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4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4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4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2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5" start="0" length="0">
    <dxf>
      <font>
        <sz val="10"/>
        <color auto="1"/>
        <name val="Arial"/>
        <family val="2"/>
        <scheme val="none"/>
      </font>
    </dxf>
  </rfmt>
  <rfmt sheetId="3" sqref="C25" start="0" length="0">
    <dxf>
      <border outline="0">
        <left style="thin">
          <color indexed="64"/>
        </left>
      </border>
    </dxf>
  </rfmt>
  <rfmt sheetId="3" sqref="D25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5" start="0" length="0">
    <dxf>
      <border outline="0">
        <left style="thin">
          <color indexed="64"/>
        </left>
      </border>
    </dxf>
  </rfmt>
  <rfmt sheetId="3" sqref="F25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5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5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5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5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5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5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5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5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26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26" start="0" length="0">
    <dxf>
      <border outline="0">
        <bottom style="thin">
          <color indexed="64"/>
        </bottom>
      </border>
    </dxf>
  </rfmt>
  <rfmt sheetId="3" sqref="C26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26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26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26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2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A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7" start="0" length="0">
    <dxf>
      <font>
        <sz val="10"/>
        <color auto="1"/>
        <name val="Arial"/>
        <family val="2"/>
        <scheme val="none"/>
      </font>
    </dxf>
  </rfmt>
  <rfmt sheetId="3" sqref="C2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27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7" start="0" length="0">
    <dxf>
      <border outline="0">
        <left style="thin">
          <color indexed="64"/>
        </left>
      </border>
    </dxf>
  </rfmt>
  <rfmt sheetId="3" sqref="F27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946" sId="3" odxf="1" dxf="1">
    <nc r="H27">
      <f>G27+20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7" sId="3" odxf="1" dxf="1">
    <nc r="I27">
      <f>G27+22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8" sId="3" odxf="1" dxf="1">
    <nc r="J27">
      <f>G27+29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49" sId="3" odxf="1" dxf="1">
    <nc r="K27">
      <f>G27+33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0" sId="3" odxf="1" dxf="1">
    <nc r="L27">
      <f>G27+37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1" sId="3" odxf="1" dxf="1">
    <nc r="M27">
      <f>G27+39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2" sId="3" odxf="1" dxf="1">
    <nc r="N27">
      <f>G27+41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3" sId="3" odxf="1" dxf="1">
    <nc r="O27">
      <f>G27+46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28" start="0" length="0">
    <dxf>
      <font>
        <sz val="10"/>
        <color auto="1"/>
        <name val="Arial"/>
        <family val="2"/>
        <scheme val="none"/>
      </font>
    </dxf>
  </rfmt>
  <rfmt sheetId="3" sqref="B28" start="0" length="0">
    <dxf>
      <font>
        <sz val="10"/>
        <color auto="1"/>
        <name val="Arial"/>
        <family val="2"/>
        <scheme val="none"/>
      </font>
    </dxf>
  </rfmt>
  <rfmt sheetId="3" sqref="C28" start="0" length="0">
    <dxf>
      <border outline="0">
        <left style="thin">
          <color indexed="64"/>
        </left>
      </border>
    </dxf>
  </rfmt>
  <rfmt sheetId="3" sqref="D28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8" start="0" length="0">
    <dxf>
      <border outline="0">
        <left style="thin">
          <color indexed="64"/>
        </left>
      </border>
    </dxf>
  </rfmt>
  <rfmt sheetId="3" sqref="F28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8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29" start="0" length="0">
    <dxf>
      <font>
        <sz val="10"/>
        <color auto="1"/>
        <name val="Arial"/>
        <family val="2"/>
        <scheme val="none"/>
      </font>
    </dxf>
  </rfmt>
  <rfmt sheetId="3" sqref="C29" start="0" length="0">
    <dxf>
      <border outline="0">
        <left style="thin">
          <color indexed="64"/>
        </left>
      </border>
    </dxf>
  </rfmt>
  <rfmt sheetId="3" sqref="D29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29" start="0" length="0">
    <dxf>
      <border outline="0">
        <left style="thin">
          <color indexed="64"/>
        </left>
      </border>
    </dxf>
  </rfmt>
  <rfmt sheetId="3" sqref="F29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29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30" start="0" length="0">
    <dxf>
      <border outline="0">
        <bottom style="thin">
          <color indexed="64"/>
        </bottom>
      </border>
    </dxf>
  </rfmt>
  <rfmt sheetId="3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30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A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31" start="0" length="0">
    <dxf>
      <font>
        <sz val="10"/>
        <color auto="1"/>
        <name val="Arial"/>
        <family val="2"/>
        <scheme val="none"/>
      </font>
    </dxf>
  </rfmt>
  <rfmt sheetId="3" sqref="C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D31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1" start="0" length="0">
    <dxf>
      <border outline="0">
        <left style="thin">
          <color indexed="64"/>
        </left>
      </border>
    </dxf>
  </rfmt>
  <rfmt sheetId="3" sqref="F3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954" sId="3" odxf="1" dxf="1">
    <nc r="H31">
      <f>G31+20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5" sId="3" odxf="1" dxf="1">
    <nc r="I31">
      <f>G31+22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6" sId="3" odxf="1" dxf="1">
    <nc r="J31">
      <f>G31+29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7" sId="3" odxf="1" dxf="1">
    <nc r="K31">
      <f>G31+33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8" sId="3" odxf="1" dxf="1">
    <nc r="L31">
      <f>G31+37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59" sId="3" odxf="1" dxf="1">
    <nc r="M31">
      <f>G31+39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60" sId="3" odxf="1" dxf="1">
    <nc r="N31">
      <f>G31+41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961" sId="3" odxf="1" dxf="1">
    <nc r="O31">
      <f>G31+46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32" start="0" length="0">
    <dxf>
      <font>
        <sz val="10"/>
        <color auto="1"/>
        <name val="Arial"/>
        <family val="2"/>
        <scheme val="none"/>
      </font>
    </dxf>
  </rfmt>
  <rfmt sheetId="3" sqref="B32" start="0" length="0">
    <dxf>
      <font>
        <sz val="10"/>
        <color auto="1"/>
        <name val="Arial"/>
        <family val="2"/>
        <scheme val="none"/>
      </font>
    </dxf>
  </rfmt>
  <rfmt sheetId="3" sqref="C32" start="0" length="0">
    <dxf>
      <border outline="0">
        <left style="thin">
          <color indexed="64"/>
        </left>
      </border>
    </dxf>
  </rfmt>
  <rfmt sheetId="3" sqref="D32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2" start="0" length="0">
    <dxf>
      <border outline="0">
        <left style="thin">
          <color indexed="64"/>
        </left>
      </border>
    </dxf>
  </rfmt>
  <rfmt sheetId="3" sqref="F32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3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</border>
    </dxf>
  </rfmt>
  <rfmt sheetId="3" sqref="B33" start="0" length="0">
    <dxf>
      <font>
        <sz val="10"/>
        <color auto="1"/>
        <name val="Arial"/>
        <family val="2"/>
        <scheme val="none"/>
      </font>
    </dxf>
  </rfmt>
  <rfmt sheetId="3" sqref="C33" start="0" length="0">
    <dxf>
      <border outline="0">
        <left style="thin">
          <color indexed="64"/>
        </left>
      </border>
    </dxf>
  </rfmt>
  <rfmt sheetId="3" sqref="D33" start="0" length="0">
    <dxf>
      <font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dxf>
  </rfmt>
  <rfmt sheetId="3" sqref="E33" start="0" length="0">
    <dxf>
      <border outline="0">
        <left style="thin">
          <color indexed="64"/>
        </left>
      </border>
    </dxf>
  </rfmt>
  <rfmt sheetId="3" sqref="F33" start="0" length="0">
    <dxf>
      <font>
        <color theme="1"/>
        <family val="2"/>
      </font>
      <border outline="0">
        <left style="thin">
          <color indexed="64"/>
        </left>
        <right style="thin">
          <color indexed="64"/>
        </right>
      </border>
    </dxf>
  </rfmt>
  <rfmt sheetId="3" sqref="H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I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J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K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L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M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N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O33" start="0" length="0">
    <dxf>
      <border outline="0">
        <left style="thin">
          <color indexed="64"/>
        </left>
        <right style="thin">
          <color indexed="64"/>
        </right>
      </border>
    </dxf>
  </rfmt>
  <rfmt sheetId="3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B34" start="0" length="0">
    <dxf>
      <border outline="0">
        <bottom style="thin">
          <color indexed="64"/>
        </bottom>
      </border>
    </dxf>
  </rfmt>
  <rfmt sheetId="3" sqref="C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D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E34" start="0" length="0">
    <dxf>
      <border outline="0">
        <left style="thin">
          <color indexed="64"/>
        </left>
        <bottom style="thin">
          <color indexed="64"/>
        </bottom>
      </border>
    </dxf>
  </rfmt>
  <rfmt sheetId="3" sqref="F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G34" start="0" length="0">
    <dxf>
      <border outline="0">
        <right style="thin">
          <color indexed="64"/>
        </right>
        <bottom style="thin">
          <color indexed="64"/>
        </bottom>
      </border>
    </dxf>
  </rfmt>
  <rfmt sheetId="3" sqref="H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I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J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K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L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M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N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O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962" sId="3">
    <oc r="D11">
      <f>C11</f>
    </oc>
    <nc r="D11">
      <f>C11</f>
    </nc>
  </rcc>
  <rcc rId="1963" sId="3">
    <oc r="E11">
      <f>+C11+2</f>
    </oc>
    <nc r="E11">
      <f>+C11+2</f>
    </nc>
  </rcc>
  <rcc rId="1964" sId="3">
    <oc r="D12">
      <f>C12</f>
    </oc>
    <nc r="D12">
      <f>C12</f>
    </nc>
  </rcc>
  <rcc rId="1965" sId="3">
    <oc r="E12">
      <f>C12+3</f>
    </oc>
    <nc r="E12">
      <f>C12+3</f>
    </nc>
  </rcc>
  <rcc rId="1966" sId="3">
    <oc r="D13">
      <f>C13</f>
    </oc>
    <nc r="D13">
      <f>C13</f>
    </nc>
  </rcc>
  <rcc rId="1967" sId="3">
    <oc r="E13">
      <f>+C13+3</f>
    </oc>
    <nc r="E13">
      <f>+C13+3</f>
    </nc>
  </rcc>
  <rcc rId="1968" sId="3">
    <oc r="D15">
      <f>C15</f>
    </oc>
    <nc r="D15">
      <f>C15</f>
    </nc>
  </rcc>
  <rcc rId="1969" sId="3">
    <oc r="E15">
      <f>+C15+2</f>
    </oc>
    <nc r="E15">
      <f>+C15+2</f>
    </nc>
  </rcc>
  <rcc rId="1970" sId="3">
    <oc r="D16">
      <f>C16</f>
    </oc>
    <nc r="D16">
      <f>C16</f>
    </nc>
  </rcc>
  <rcc rId="1971" sId="3">
    <oc r="E16">
      <f>C16+3</f>
    </oc>
    <nc r="E16">
      <f>C16+3</f>
    </nc>
  </rcc>
  <rcc rId="1972" sId="3" odxf="1" dxf="1">
    <oc r="A17" t="inlineStr">
      <is>
        <t>CAPE FRANKLIN</t>
      </is>
    </oc>
    <nc r="A17" t="inlineStr">
      <is>
        <t>CAPE FAWLEY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1973" sId="3" odxf="1" dxf="1" quotePrefix="1">
    <oc r="B17" t="inlineStr">
      <is>
        <t>16021N</t>
      </is>
    </oc>
    <nc r="B17" t="inlineStr">
      <is>
        <t>16002N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1974" sId="3">
    <oc r="D17">
      <f>C17</f>
    </oc>
    <nc r="D17">
      <f>C17</f>
    </nc>
  </rcc>
  <rcc rId="1975" sId="3">
    <oc r="E17">
      <f>+C17+3</f>
    </oc>
    <nc r="E17">
      <f>+C17+3</f>
    </nc>
  </rcc>
  <rcc rId="1976" sId="3">
    <oc r="D19">
      <f>C19</f>
    </oc>
    <nc r="D19">
      <f>C19</f>
    </nc>
  </rcc>
  <rcc rId="1977" sId="3">
    <oc r="E19">
      <f>+C19+2</f>
    </oc>
    <nc r="E19">
      <f>+C19+2</f>
    </nc>
  </rcc>
  <rcc rId="1978" sId="3">
    <oc r="D20">
      <f>C20</f>
    </oc>
    <nc r="D20">
      <f>C20</f>
    </nc>
  </rcc>
  <rcc rId="1979" sId="3">
    <oc r="E20">
      <f>C20+3</f>
    </oc>
    <nc r="E20">
      <f>C20+3</f>
    </nc>
  </rcc>
  <rcc rId="1980" sId="3">
    <oc r="D21">
      <f>C21</f>
    </oc>
    <nc r="D21">
      <f>C21</f>
    </nc>
  </rcc>
  <rcc rId="1981" sId="3">
    <oc r="E21">
      <f>+C21+3</f>
    </oc>
    <nc r="E21">
      <f>+C21+3</f>
    </nc>
  </rcc>
  <rcc rId="1982" sId="3">
    <nc r="A23" t="inlineStr">
      <is>
        <t>UASC ZAMZAM</t>
      </is>
    </nc>
  </rcc>
  <rcc rId="1983" sId="3">
    <nc r="B23" t="inlineStr">
      <is>
        <t>213E</t>
      </is>
    </nc>
  </rcc>
  <rcc rId="1984" sId="3" numFmtId="19">
    <nc r="C23">
      <v>42720</v>
    </nc>
  </rcc>
  <rcc rId="1985" sId="3">
    <nc r="D23">
      <f>C23</f>
    </nc>
  </rcc>
  <rcc rId="1986" sId="3">
    <nc r="E23">
      <f>+C23+2</f>
    </nc>
  </rcc>
  <rcc rId="1987" sId="3">
    <nc r="A24" t="inlineStr">
      <is>
        <t>MAERSK ABERDEEN</t>
      </is>
    </nc>
  </rcc>
  <rcc rId="1988" sId="3" numFmtId="4">
    <nc r="B24">
      <v>1620</v>
    </nc>
  </rcc>
  <rcc rId="1989" sId="3" numFmtId="19">
    <nc r="C24">
      <v>42722</v>
    </nc>
  </rcc>
  <rcc rId="1990" sId="3">
    <nc r="D24">
      <f>C24</f>
    </nc>
  </rcc>
  <rcc rId="1991" sId="3">
    <nc r="E24">
      <f>C24+3</f>
    </nc>
  </rcc>
  <rcc rId="1992" sId="3">
    <nc r="A25" t="inlineStr">
      <is>
        <t>CAPE FORBY</t>
      </is>
    </nc>
  </rcc>
  <rcc rId="1993" sId="3" quotePrefix="1">
    <nc r="B25" t="inlineStr">
      <is>
        <t>16016N</t>
      </is>
    </nc>
  </rcc>
  <rcc rId="1994" sId="3" numFmtId="19">
    <nc r="C25">
      <v>42723</v>
    </nc>
  </rcc>
  <rcc rId="1995" sId="3">
    <nc r="D25">
      <f>C25</f>
    </nc>
  </rcc>
  <rcc rId="1996" sId="3">
    <nc r="E25">
      <f>+C25+3</f>
    </nc>
  </rcc>
  <rcc rId="1997" sId="3">
    <nc r="A27" t="inlineStr">
      <is>
        <t>COSCO IZMIR</t>
      </is>
    </nc>
  </rcc>
  <rcc rId="1998" sId="3">
    <nc r="B27" t="inlineStr">
      <is>
        <t>215E</t>
      </is>
    </nc>
  </rcc>
  <rcc rId="1999" sId="3" numFmtId="19">
    <nc r="C27">
      <v>42727</v>
    </nc>
  </rcc>
  <rcc rId="2000" sId="3">
    <nc r="D27">
      <f>C27</f>
    </nc>
  </rcc>
  <rcc rId="2001" sId="3">
    <nc r="E27">
      <f>+C27+2</f>
    </nc>
  </rcc>
  <rcc rId="2002" sId="3">
    <nc r="A28" t="inlineStr">
      <is>
        <t>TYGRA</t>
      </is>
    </nc>
  </rcc>
  <rcc rId="2003" sId="3" numFmtId="4">
    <nc r="B28">
      <v>1654</v>
    </nc>
  </rcc>
  <rcc rId="2004" sId="3" numFmtId="19">
    <nc r="C28">
      <v>42729</v>
    </nc>
  </rcc>
  <rcc rId="2005" sId="3">
    <nc r="D28">
      <f>C28</f>
    </nc>
  </rcc>
  <rcc rId="2006" sId="3">
    <nc r="E28">
      <f>C28+3</f>
    </nc>
  </rcc>
  <rcc rId="2007" sId="3">
    <nc r="A29" t="inlineStr">
      <is>
        <t>CAPE FAWLEY</t>
      </is>
    </nc>
  </rcc>
  <rcc rId="2008" sId="3" quotePrefix="1">
    <nc r="B29" t="inlineStr">
      <is>
        <t>16003N</t>
      </is>
    </nc>
  </rcc>
  <rcc rId="2009" sId="3" numFmtId="19">
    <nc r="C29">
      <v>42730</v>
    </nc>
  </rcc>
  <rcc rId="2010" sId="3">
    <nc r="D29">
      <f>C29</f>
    </nc>
  </rcc>
  <rcc rId="2011" sId="3">
    <nc r="E29">
      <f>+C29+3</f>
    </nc>
  </rcc>
  <rcc rId="2012" sId="3">
    <nc r="A31" t="inlineStr">
      <is>
        <t>CMA CGM LA SCALA</t>
      </is>
    </nc>
  </rcc>
  <rcc rId="2013" sId="3">
    <nc r="B31" t="inlineStr">
      <is>
        <t>217E</t>
      </is>
    </nc>
  </rcc>
  <rcc rId="2014" sId="3" numFmtId="19">
    <nc r="C31">
      <v>42734</v>
    </nc>
  </rcc>
  <rcc rId="2015" sId="3">
    <nc r="D31">
      <f>C31</f>
    </nc>
  </rcc>
  <rcc rId="2016" sId="3">
    <nc r="E31">
      <f>+C31+2</f>
    </nc>
  </rcc>
  <rcc rId="2017" sId="3">
    <nc r="A32" t="inlineStr">
      <is>
        <t>TBA</t>
      </is>
    </nc>
  </rcc>
  <rcc rId="2018" sId="3" numFmtId="19">
    <nc r="C32">
      <v>42736</v>
    </nc>
  </rcc>
  <rcc rId="2019" sId="3">
    <nc r="D32">
      <f>C32</f>
    </nc>
  </rcc>
  <rcc rId="2020" sId="3">
    <nc r="E32">
      <f>C32+3</f>
    </nc>
  </rcc>
  <rcc rId="2021" sId="3">
    <nc r="A33" t="inlineStr">
      <is>
        <t>BARENTS STRAIT</t>
      </is>
    </nc>
  </rcc>
  <rcc rId="2022" sId="3" quotePrefix="1">
    <nc r="B33" t="inlineStr">
      <is>
        <t>150TVN</t>
      </is>
    </nc>
  </rcc>
  <rcc rId="2023" sId="3" numFmtId="19">
    <nc r="C33">
      <v>42737</v>
    </nc>
  </rcc>
  <rcc rId="2024" sId="3">
    <nc r="D33">
      <f>C33</f>
    </nc>
  </rcc>
  <rcc rId="2025" sId="3">
    <nc r="E33">
      <f>+C33+3</f>
    </nc>
  </rcc>
  <rcc rId="2026" sId="3" xfDxf="1" dxf="1">
    <nc r="F23" t="inlineStr">
      <is>
        <t>CSCL LONG BEACH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27" sId="3">
    <nc r="F24" t="inlineStr">
      <is>
        <t>016E</t>
      </is>
    </nc>
  </rcc>
  <rcc rId="2028" sId="3" numFmtId="19">
    <nc r="G23">
      <v>42730</v>
    </nc>
  </rcc>
  <rcc rId="2029" sId="3" xfDxf="1" dxf="1">
    <nc r="F27" t="inlineStr">
      <is>
        <t>HYUNDAI EARTH</t>
      </is>
    </nc>
    <ndxf>
      <font>
        <color theme="1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30" sId="3">
    <nc r="F28" t="inlineStr">
      <is>
        <t>005E</t>
      </is>
    </nc>
  </rcc>
  <rcc rId="2031" sId="3" numFmtId="19">
    <nc r="G27">
      <v>42737</v>
    </nc>
  </rcc>
  <rcc rId="2032" sId="3">
    <nc r="F31" t="inlineStr">
      <is>
        <t>TBA</t>
      </is>
    </nc>
  </rcc>
  <rcc rId="2033" sId="3" numFmtId="19">
    <nc r="G31">
      <v>42744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85" sId="12" ref="A9:XFD9" action="deleteRow">
    <rfmt sheetId="12" xfDxf="1" sqref="A9:XFD9" start="0" length="0"/>
    <rcc rId="0" sId="12">
      <nc r="A9" t="inlineStr">
        <is>
          <t>HANSA HOMBURG</t>
        </is>
      </nc>
    </rcc>
    <rcc rId="0" sId="12" dxf="1">
      <nc r="B9" t="inlineStr">
        <is>
          <t>135S</t>
        </is>
      </nc>
      <ndxf>
        <alignment horizontal="left" vertical="top"/>
      </ndxf>
    </rcc>
    <rcc rId="0" sId="12" dxf="1" numFmtId="19">
      <nc r="C9">
        <v>42674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KOTA LEGIT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42680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86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2" dxf="1">
      <nc r="F9" t="inlineStr">
        <is>
          <t>015W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87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88" sId="12" ref="A9:XFD9" action="deleteRow">
    <rfmt sheetId="12" xfDxf="1" sqref="A9:XFD9" start="0" length="0"/>
    <rcc rId="0" sId="12">
      <nc r="A9" t="inlineStr">
        <is>
          <t>HANSA HOMBURG</t>
        </is>
      </nc>
    </rcc>
    <rcc rId="0" sId="12" dxf="1">
      <nc r="B9" t="inlineStr">
        <is>
          <t>136S</t>
        </is>
      </nc>
      <ndxf>
        <alignment horizontal="left" vertical="top"/>
      </ndxf>
    </rcc>
    <rcc rId="0" sId="12" dxf="1" numFmtId="19">
      <nc r="C9">
        <v>42681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BILBOA BRIDGE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42687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89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2" dxf="1">
      <nc r="F9" t="inlineStr">
        <is>
          <t>131W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90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91" sId="12" ref="A9:XFD9" action="deleteRow">
    <rfmt sheetId="12" xfDxf="1" sqref="A9:XFD9" start="0" length="0"/>
    <rcc rId="0" sId="12">
      <nc r="A9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2" dxf="1">
      <nc r="B9" t="inlineStr">
        <is>
          <t>137S</t>
        </is>
      </nc>
      <ndxf>
        <alignment horizontal="left" vertical="top"/>
      </ndxf>
    </rcc>
    <rcc rId="0" sId="12" dxf="1" numFmtId="19">
      <nc r="C9">
        <v>42689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BLANK SAILING</t>
        </is>
      </nc>
      <ndxf>
        <font>
          <sz val="10"/>
          <color rgb="FFFF0000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42694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92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93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94" sId="12" ref="A9:XFD9" action="deleteRow">
    <rfmt sheetId="12" xfDxf="1" sqref="A9:XFD9" start="0" length="0"/>
    <rcc rId="0" sId="12">
      <nc r="A9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2" dxf="1">
      <nc r="B9" t="inlineStr">
        <is>
          <t>138S</t>
        </is>
      </nc>
      <ndxf>
        <alignment horizontal="left" vertical="top"/>
      </ndxf>
    </rcc>
    <rcc rId="0" sId="12" dxf="1" numFmtId="19">
      <nc r="C9">
        <v>42696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EVER DELUXE</t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42701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95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2" dxf="1">
      <nc r="F9" t="inlineStr">
        <is>
          <t>124W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96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2497" sId="12" ref="A27:XFD32" action="insertRow"/>
  <rcc rId="2498" sId="12" odxf="1" dxf="1">
    <nc r="A27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499" sId="12" odxf="1" dxf="1">
    <nc r="B27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500" sId="12" odxf="1" dxf="1" numFmtId="19">
    <nc r="C27">
      <v>42744</v>
    </nc>
    <odxf>
      <alignment vertical="top"/>
    </odxf>
    <ndxf>
      <alignment vertical="center"/>
    </ndxf>
  </rcc>
  <rcc rId="2501" sId="12" odxf="1" dxf="1">
    <nc r="D27">
      <f>C27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502" sId="12" odxf="1" dxf="1">
    <nc r="E27">
      <f>C27+3</f>
    </nc>
    <odxf>
      <alignment vertical="top"/>
    </odxf>
    <ndxf>
      <alignment vertical="center"/>
    </ndxf>
  </rcc>
  <rcc rId="2503" sId="12" odxf="1" dxf="1">
    <nc r="F27" t="inlineStr">
      <is>
        <t>TBA</t>
      </is>
    </nc>
    <odxf>
      <alignment horizontal="general" vertical="bottom"/>
      <border outline="0">
        <top/>
      </border>
    </odxf>
    <ndxf>
      <alignment horizontal="center" vertical="top"/>
      <border outline="0">
        <top style="thin">
          <color indexed="64"/>
        </top>
      </border>
    </ndxf>
  </rcc>
  <rcc rId="2504" sId="12" numFmtId="19">
    <nc r="G27">
      <v>42750</v>
    </nc>
  </rcc>
  <rcc rId="2505" sId="12">
    <nc r="H27">
      <f>G27+19</f>
    </nc>
  </rcc>
  <rfmt sheetId="12" sqref="A28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28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28" start="0" length="0">
    <dxf>
      <alignment vertical="center"/>
    </dxf>
  </rfmt>
  <rfmt sheetId="12" sqref="D28" start="0" length="0">
    <dxf>
      <font>
        <color indexed="8"/>
        <family val="2"/>
      </font>
      <numFmt numFmtId="165" formatCode="ddd"/>
      <alignment wrapText="0"/>
    </dxf>
  </rfmt>
  <rfmt sheetId="12" sqref="E28" start="0" length="0">
    <dxf>
      <alignment vertical="center"/>
    </dxf>
  </rfmt>
  <rfmt sheetId="12" sqref="F28" start="0" length="0">
    <dxf>
      <font>
        <sz val="10"/>
        <color indexed="8"/>
        <name val="Arial"/>
        <family val="2"/>
        <scheme val="none"/>
      </font>
      <alignment horizontal="center" vertical="top"/>
    </dxf>
  </rfmt>
  <rfmt sheetId="12" sqref="A29" start="0" length="0">
    <dxf>
      <border outline="0">
        <left style="thin">
          <color indexed="64"/>
        </left>
        <bottom style="thin">
          <color indexed="64"/>
        </bottom>
      </border>
    </dxf>
  </rfmt>
  <rfmt sheetId="12" sqref="B29" start="0" length="0">
    <dxf>
      <border outline="0">
        <right style="thin">
          <color indexed="64"/>
        </right>
        <bottom style="thin">
          <color indexed="64"/>
        </bottom>
      </border>
    </dxf>
  </rfmt>
  <rfmt sheetId="12" sqref="C29" start="0" length="0">
    <dxf>
      <border outline="0">
        <bottom style="thin">
          <color indexed="64"/>
        </bottom>
      </border>
    </dxf>
  </rfmt>
  <rfmt sheetId="12" sqref="D29" start="0" length="0">
    <dxf>
      <border outline="0">
        <bottom style="thin">
          <color indexed="64"/>
        </bottom>
      </border>
    </dxf>
  </rfmt>
  <rfmt sheetId="12" sqref="E29" start="0" length="0">
    <dxf>
      <border outline="0">
        <bottom style="thin">
          <color indexed="64"/>
        </bottom>
      </border>
    </dxf>
  </rfmt>
  <rfmt sheetId="12" sqref="F29" start="0" length="0">
    <dxf>
      <border outline="0">
        <bottom style="thin">
          <color indexed="64"/>
        </bottom>
      </border>
    </dxf>
  </rfmt>
  <rfmt sheetId="12" sqref="G29" start="0" length="0">
    <dxf>
      <border outline="0">
        <bottom style="thin">
          <color indexed="64"/>
        </bottom>
      </border>
    </dxf>
  </rfmt>
  <rfmt sheetId="12" sqref="H29" start="0" length="0">
    <dxf>
      <border outline="0">
        <bottom style="thin">
          <color indexed="64"/>
        </bottom>
      </border>
    </dxf>
  </rfmt>
  <rcc rId="2506" sId="12" odxf="1" dxf="1">
    <nc r="A30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507" sId="12" odxf="1" dxf="1">
    <nc r="B30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508" sId="12" odxf="1" dxf="1" numFmtId="19">
    <nc r="C30">
      <v>42751</v>
    </nc>
    <odxf>
      <alignment vertical="top"/>
    </odxf>
    <ndxf>
      <alignment vertical="center"/>
    </ndxf>
  </rcc>
  <rcc rId="2509" sId="12" odxf="1" dxf="1">
    <nc r="D30">
      <f>C30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510" sId="12" odxf="1" dxf="1">
    <nc r="E30">
      <f>C30+3</f>
    </nc>
    <odxf>
      <alignment vertical="top"/>
    </odxf>
    <ndxf>
      <alignment vertical="center"/>
    </ndxf>
  </rcc>
  <rcc rId="2511" sId="12" odxf="1" dxf="1">
    <nc r="F30" t="inlineStr">
      <is>
        <t>TBA</t>
      </is>
    </nc>
    <odxf>
      <alignment horizontal="general" vertical="bottom"/>
      <border outline="0">
        <top/>
      </border>
    </odxf>
    <ndxf>
      <alignment horizontal="center" vertical="top"/>
      <border outline="0">
        <top style="thin">
          <color indexed="64"/>
        </top>
      </border>
    </ndxf>
  </rcc>
  <rcc rId="2512" sId="12">
    <nc r="H30">
      <f>G30+19</f>
    </nc>
  </rcc>
  <rfmt sheetId="12" sqref="A31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31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31" start="0" length="0">
    <dxf>
      <alignment vertical="center"/>
    </dxf>
  </rfmt>
  <rfmt sheetId="12" sqref="D31" start="0" length="0">
    <dxf>
      <font>
        <color indexed="8"/>
        <family val="2"/>
      </font>
      <numFmt numFmtId="165" formatCode="ddd"/>
      <alignment wrapText="0"/>
    </dxf>
  </rfmt>
  <rfmt sheetId="12" sqref="E31" start="0" length="0">
    <dxf>
      <alignment vertical="center"/>
    </dxf>
  </rfmt>
  <rfmt sheetId="12" sqref="F31" start="0" length="0">
    <dxf>
      <font>
        <sz val="10"/>
        <color indexed="8"/>
        <name val="Arial"/>
        <family val="2"/>
        <scheme val="none"/>
      </font>
      <alignment horizontal="center" vertical="top"/>
    </dxf>
  </rfmt>
  <rfmt sheetId="12" sqref="A32" start="0" length="0">
    <dxf>
      <border outline="0">
        <left style="thin">
          <color indexed="64"/>
        </left>
        <bottom style="thin">
          <color indexed="64"/>
        </bottom>
      </border>
    </dxf>
  </rfmt>
  <rfmt sheetId="12" sqref="B32" start="0" length="0">
    <dxf>
      <border outline="0">
        <right style="thin">
          <color indexed="64"/>
        </right>
        <bottom style="thin">
          <color indexed="64"/>
        </bottom>
      </border>
    </dxf>
  </rfmt>
  <rfmt sheetId="12" sqref="C32" start="0" length="0">
    <dxf>
      <border outline="0">
        <bottom style="thin">
          <color indexed="64"/>
        </bottom>
      </border>
    </dxf>
  </rfmt>
  <rfmt sheetId="12" sqref="D32" start="0" length="0">
    <dxf>
      <border outline="0">
        <bottom style="thin">
          <color indexed="64"/>
        </bottom>
      </border>
    </dxf>
  </rfmt>
  <rfmt sheetId="12" sqref="E32" start="0" length="0">
    <dxf>
      <border outline="0">
        <bottom style="thin">
          <color indexed="64"/>
        </bottom>
      </border>
    </dxf>
  </rfmt>
  <rfmt sheetId="12" sqref="F32" start="0" length="0">
    <dxf>
      <border outline="0">
        <bottom style="thin">
          <color indexed="64"/>
        </bottom>
      </border>
    </dxf>
  </rfmt>
  <rfmt sheetId="12" sqref="G32" start="0" length="0">
    <dxf>
      <border outline="0">
        <bottom style="thin">
          <color indexed="64"/>
        </bottom>
      </border>
    </dxf>
  </rfmt>
  <rfmt sheetId="12" sqref="H32" start="0" length="0">
    <dxf>
      <border outline="0">
        <bottom style="thin">
          <color indexed="64"/>
        </bottom>
      </border>
    </dxf>
  </rfmt>
  <rcc rId="2513" sId="12">
    <oc r="B33" t="inlineStr">
      <is>
        <t>145S</t>
      </is>
    </oc>
    <nc r="B33" t="inlineStr">
      <is>
        <t>146S</t>
      </is>
    </nc>
  </rcc>
  <rcc rId="2514" sId="12" numFmtId="19">
    <oc r="C33">
      <v>42744</v>
    </oc>
    <nc r="C33">
      <v>42758</v>
    </nc>
  </rcc>
  <rcc rId="2515" sId="12">
    <oc r="D33">
      <f>C33</f>
    </oc>
    <nc r="D33">
      <f>C33</f>
    </nc>
  </rcc>
  <rcc rId="2516" sId="12">
    <oc r="E33">
      <f>C33+3</f>
    </oc>
    <nc r="E33">
      <f>C33+3</f>
    </nc>
  </rcc>
  <rcc rId="2517" sId="12">
    <oc r="B36" t="inlineStr">
      <is>
        <t>145S</t>
      </is>
    </oc>
    <nc r="B36" t="inlineStr">
      <is>
        <t>147S</t>
      </is>
    </nc>
  </rcc>
  <rcc rId="2518" sId="12" numFmtId="19">
    <oc r="C36">
      <v>42751</v>
    </oc>
    <nc r="C36">
      <v>42765</v>
    </nc>
  </rcc>
  <rcc rId="2519" sId="12">
    <oc r="D36">
      <f>C36</f>
    </oc>
    <nc r="D36">
      <f>C36</f>
    </nc>
  </rcc>
  <rcc rId="2520" sId="12">
    <oc r="E36">
      <f>C36+3</f>
    </oc>
    <nc r="E36">
      <f>C36+3</f>
    </nc>
  </rcc>
  <rcc rId="2521" sId="12" numFmtId="19">
    <nc r="G30">
      <v>42757</v>
    </nc>
  </rcc>
  <rcc rId="2522" sId="12" numFmtId="19">
    <oc r="G33">
      <v>42750</v>
    </oc>
    <nc r="G33">
      <v>42764</v>
    </nc>
  </rcc>
  <rcc rId="2523" sId="12" numFmtId="19">
    <oc r="G36">
      <v>42750</v>
    </oc>
    <nc r="G36">
      <v>42771</v>
    </nc>
  </rcc>
  <rcc rId="2524" sId="12" numFmtId="19">
    <oc r="G9">
      <v>42708</v>
    </oc>
    <nc r="G9">
      <v>42709</v>
    </nc>
  </rcc>
  <rfmt sheetId="12" sqref="G9" start="0" length="2147483647">
    <dxf>
      <font>
        <color rgb="FFFF0000"/>
        <family val="2"/>
      </font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F27" start="0" length="2147483647">
    <dxf>
      <font>
        <color rgb="FFFF0000"/>
        <family val="2"/>
      </font>
    </dxf>
  </rfmt>
  <rcc rId="2525" sId="12" xfDxf="1" dxf="1">
    <oc r="F30" t="inlineStr">
      <is>
        <t>TBA</t>
      </is>
    </oc>
    <nc r="F30" t="inlineStr">
      <is>
        <t>EVER DELUXE</t>
      </is>
    </nc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6" sId="12">
    <nc r="F31" t="inlineStr">
      <is>
        <t>125W</t>
      </is>
    </nc>
  </rcc>
  <rfmt sheetId="12" xfDxf="1" sqref="F27" start="0" length="0">
    <dxf>
      <font>
        <color rgb="FFFF0000"/>
        <family val="2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2" sqref="F27" start="0" length="0">
    <dxf>
      <font>
        <sz val="10"/>
        <color auto="1"/>
        <name val="Arial"/>
        <family val="2"/>
        <scheme val="none"/>
      </font>
    </dxf>
  </rfmt>
  <rcc rId="2527" sId="12">
    <oc r="F33" t="inlineStr">
      <is>
        <t>TBA</t>
      </is>
    </oc>
    <nc r="F33" t="inlineStr">
      <is>
        <t>BLANK SAILING</t>
      </is>
    </nc>
  </rcc>
  <rcc rId="2528" sId="12">
    <oc r="F27" t="inlineStr">
      <is>
        <t>TBA</t>
      </is>
    </oc>
    <nc r="F27" t="inlineStr">
      <is>
        <t>BLANK SAILING</t>
      </is>
    </nc>
  </rcc>
  <rcc rId="2529" sId="12" xfDxf="1" dxf="1">
    <oc r="F36" t="inlineStr">
      <is>
        <t>TBA</t>
      </is>
    </oc>
    <nc r="F36" t="inlineStr">
      <is>
        <t>BERLIN BRIDGE</t>
      </is>
    </nc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30" sId="12">
    <nc r="F37" t="inlineStr">
      <is>
        <t>036W</t>
      </is>
    </nc>
  </rcc>
  <rfmt sheetId="12" sqref="F33" start="0" length="2147483647">
    <dxf>
      <font>
        <color rgb="FFFF0000"/>
        <family val="2"/>
      </font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31" sId="14" ref="A16:XFD16" action="deleteRow">
    <rfmt sheetId="14" xfDxf="1" sqref="A16:XFD16" start="0" length="0"/>
    <rcc rId="0" sId="14">
      <nc r="A16" t="inlineStr">
        <is>
          <t>HANSA HOMBURG</t>
        </is>
      </nc>
    </rcc>
    <rcc rId="0" sId="14" dxf="1">
      <nc r="B16" t="inlineStr">
        <is>
          <t>135S</t>
        </is>
      </nc>
      <ndxf>
        <alignment horizontal="left"/>
      </ndxf>
    </rcc>
    <rcc rId="0" sId="14" dxf="1" numFmtId="19">
      <nc r="C16">
        <v>42674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AL MURAYKH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42687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532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644W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2533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F16" t="inlineStr">
        <is>
          <t>(FULL)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534" sId="14" ref="A16:XFD16" action="deleteRow">
    <rfmt sheetId="14" xfDxf="1" sqref="A16:XFD16" start="0" length="0"/>
    <rcc rId="0" sId="14">
      <nc r="A16" t="inlineStr">
        <is>
          <t>HANSA HOMBURG</t>
        </is>
      </nc>
    </rcc>
    <rcc rId="0" sId="14" dxf="1">
      <nc r="B16" t="inlineStr">
        <is>
          <t>136S</t>
        </is>
      </nc>
      <ndxf>
        <alignment horizontal="left"/>
      </ndxf>
    </rcc>
    <rcc rId="0" sId="14" dxf="1" numFmtId="19">
      <nc r="C16">
        <v>42681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CSCL ARCTIC OCEAN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42691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535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015W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2536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F16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537" sId="14" ref="A16:XFD16" action="deleteRow">
    <rfmt sheetId="14" xfDxf="1" sqref="A16:XFD16" start="0" length="0"/>
    <rcc rId="0" sId="14">
      <nc r="A16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4" dxf="1">
      <nc r="B16" t="inlineStr">
        <is>
          <t>137S</t>
        </is>
      </nc>
      <ndxf>
        <alignment horizontal="left"/>
      </ndxf>
    </rcc>
    <rcc rId="0" sId="14" dxf="1" numFmtId="19">
      <nc r="C16">
        <v>42689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AL ZUBARA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42699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538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646W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2539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F16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540" sId="14" ref="A16:XFD16" action="deleteRow">
    <rfmt sheetId="14" xfDxf="1" sqref="A16:XFD16" start="0" length="0"/>
    <rcc rId="0" sId="14">
      <nc r="A16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4" dxf="1">
      <nc r="B16" t="inlineStr">
        <is>
          <t>138S</t>
        </is>
      </nc>
      <ndxf>
        <alignment horizontal="left"/>
      </ndxf>
    </rcc>
    <rcc rId="0" sId="14" dxf="1" numFmtId="19">
      <nc r="C16">
        <v>42696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CSCL ATLANTIC OCEAN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42705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541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015W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2542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F16" t="inlineStr">
        <is>
          <t>(FULL)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543" sId="14" ref="A34:XFD39" action="insertRow"/>
  <rcc rId="2544" sId="14" odxf="1" dxf="1">
    <nc r="A34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545" sId="14" odxf="1" dxf="1">
    <nc r="B34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546" sId="14" odxf="1" dxf="1" numFmtId="19">
    <nc r="C34">
      <v>42744</v>
    </nc>
    <odxf>
      <alignment vertical="top"/>
    </odxf>
    <ndxf>
      <alignment vertical="center"/>
    </ndxf>
  </rcc>
  <rcc rId="2547" sId="14" odxf="1" dxf="1">
    <nc r="D34">
      <f>C34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548" sId="14" odxf="1" dxf="1">
    <nc r="E34">
      <f>C34+3</f>
    </nc>
    <odxf>
      <alignment vertical="top"/>
    </odxf>
    <ndxf>
      <alignment vertical="center"/>
    </ndxf>
  </rcc>
  <rcc rId="2549" sId="14" odxf="1" dxf="1">
    <nc r="F34" t="inlineStr">
      <is>
        <t>TBA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2550" sId="14" odxf="1" dxf="1" numFmtId="19">
    <nc r="G34">
      <v>42754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51" sId="14" odxf="1" dxf="1">
    <nc r="H34">
      <f>G34+12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52" sId="14" odxf="1" dxf="1">
    <nc r="I34">
      <f>G34+20</f>
    </nc>
    <odxf>
      <border outline="0">
        <top/>
      </border>
    </odxf>
    <ndxf>
      <border outline="0">
        <top style="thin">
          <color indexed="64"/>
        </top>
      </border>
    </ndxf>
  </rcc>
  <rcc rId="2553" sId="14" odxf="1" dxf="1">
    <nc r="J34">
      <f>G34+23</f>
    </nc>
    <odxf>
      <border outline="0">
        <top/>
      </border>
    </odxf>
    <ndxf>
      <border outline="0">
        <top style="thin">
          <color indexed="64"/>
        </top>
      </border>
    </ndxf>
  </rcc>
  <rcc rId="2554" sId="14" odxf="1" dxf="1">
    <nc r="K34">
      <f>G34+25</f>
    </nc>
    <odxf>
      <border outline="0">
        <top/>
      </border>
    </odxf>
    <ndxf>
      <border outline="0">
        <top style="thin">
          <color indexed="64"/>
        </top>
      </border>
    </ndxf>
  </rcc>
  <rcc rId="2555" sId="14" odxf="1" dxf="1">
    <nc r="L34">
      <f>G34+28</f>
    </nc>
    <odxf>
      <border outline="0">
        <top/>
      </border>
    </odxf>
    <ndxf>
      <border outline="0">
        <top style="thin">
          <color indexed="64"/>
        </top>
      </border>
    </ndxf>
  </rcc>
  <rfmt sheetId="14" sqref="A35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4" sqref="B35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4" sqref="C35" start="0" length="0">
    <dxf>
      <alignment vertical="center"/>
    </dxf>
  </rfmt>
  <rfmt sheetId="14" sqref="D35" start="0" length="0">
    <dxf>
      <font>
        <color indexed="8"/>
        <family val="2"/>
      </font>
      <numFmt numFmtId="165" formatCode="ddd"/>
      <alignment wrapText="0"/>
    </dxf>
  </rfmt>
  <rfmt sheetId="14" sqref="E35" start="0" length="0">
    <dxf>
      <alignment vertical="center"/>
    </dxf>
  </rfmt>
  <rfmt sheetId="14" sqref="F35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4" sqref="G35" start="0" length="0">
    <dxf>
      <font>
        <color indexed="8"/>
        <family val="2"/>
      </font>
      <alignment wrapText="0"/>
    </dxf>
  </rfmt>
  <rfmt sheetId="14" sqref="H35" start="0" length="0">
    <dxf>
      <font>
        <color indexed="8"/>
        <family val="2"/>
      </font>
      <alignment wrapText="0"/>
    </dxf>
  </rfmt>
  <rfmt sheetId="14" sqref="K35" start="0" length="0">
    <dxf/>
  </rfmt>
  <rfmt sheetId="14" sqref="L35" start="0" length="0">
    <dxf/>
  </rfmt>
  <rfmt sheetId="14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14" sqref="B36" start="0" length="0">
    <dxf>
      <border outline="0">
        <right style="thin">
          <color indexed="64"/>
        </right>
        <bottom style="thin">
          <color indexed="64"/>
        </bottom>
      </border>
    </dxf>
  </rfmt>
  <rfmt sheetId="14" sqref="C36" start="0" length="0">
    <dxf>
      <border outline="0">
        <bottom style="thin">
          <color indexed="64"/>
        </bottom>
      </border>
    </dxf>
  </rfmt>
  <rfmt sheetId="14" sqref="D36" start="0" length="0">
    <dxf>
      <border outline="0">
        <bottom style="thin">
          <color indexed="64"/>
        </bottom>
      </border>
    </dxf>
  </rfmt>
  <rfmt sheetId="14" sqref="E36" start="0" length="0">
    <dxf>
      <border outline="0">
        <bottom style="thin">
          <color indexed="64"/>
        </bottom>
      </border>
    </dxf>
  </rfmt>
  <rfmt sheetId="14" sqref="F36" start="0" length="0">
    <dxf>
      <border outline="0">
        <bottom style="thin">
          <color indexed="64"/>
        </bottom>
      </border>
    </dxf>
  </rfmt>
  <rfmt sheetId="14" sqref="G36" start="0" length="0">
    <dxf>
      <border outline="0">
        <bottom style="thin">
          <color indexed="64"/>
        </bottom>
      </border>
    </dxf>
  </rfmt>
  <rfmt sheetId="14" sqref="H36" start="0" length="0">
    <dxf>
      <border outline="0">
        <bottom style="thin">
          <color indexed="64"/>
        </bottom>
      </border>
    </dxf>
  </rfmt>
  <rfmt sheetId="14" sqref="I36" start="0" length="0">
    <dxf>
      <border outline="0">
        <bottom style="thin">
          <color indexed="64"/>
        </bottom>
      </border>
    </dxf>
  </rfmt>
  <rfmt sheetId="14" sqref="J36" start="0" length="0">
    <dxf>
      <border outline="0">
        <bottom style="thin">
          <color indexed="64"/>
        </bottom>
      </border>
    </dxf>
  </rfmt>
  <rfmt sheetId="14" sqref="K36" start="0" length="0">
    <dxf>
      <border outline="0">
        <bottom style="thin">
          <color indexed="64"/>
        </bottom>
      </border>
    </dxf>
  </rfmt>
  <rfmt sheetId="14" sqref="L36" start="0" length="0">
    <dxf>
      <border outline="0">
        <bottom style="thin">
          <color indexed="64"/>
        </bottom>
      </border>
    </dxf>
  </rfmt>
  <rcc rId="2556" sId="14" odxf="1" dxf="1">
    <nc r="A37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557" sId="14" odxf="1" dxf="1">
    <nc r="B37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558" sId="14" odxf="1" dxf="1" numFmtId="19">
    <nc r="C37">
      <v>42751</v>
    </nc>
    <odxf>
      <alignment vertical="top"/>
    </odxf>
    <ndxf>
      <alignment vertical="center"/>
    </ndxf>
  </rcc>
  <rcc rId="2559" sId="14" odxf="1" dxf="1">
    <nc r="D37">
      <f>C37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560" sId="14" odxf="1" dxf="1">
    <nc r="E37">
      <f>C37+3</f>
    </nc>
    <odxf>
      <alignment vertical="top"/>
    </odxf>
    <ndxf>
      <alignment vertical="center"/>
    </ndxf>
  </rcc>
  <rcc rId="2561" sId="14" odxf="1" dxf="1">
    <nc r="F37" t="inlineStr">
      <is>
        <t>TBA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2562" sId="14" odxf="1" dxf="1" numFmtId="19">
    <nc r="G37">
      <v>42761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63" sId="14" odxf="1" dxf="1">
    <nc r="H37">
      <f>G37+12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64" sId="14" odxf="1" dxf="1">
    <nc r="I37">
      <f>G37+20</f>
    </nc>
    <odxf>
      <border outline="0">
        <top/>
      </border>
    </odxf>
    <ndxf>
      <border outline="0">
        <top style="thin">
          <color indexed="64"/>
        </top>
      </border>
    </ndxf>
  </rcc>
  <rcc rId="2565" sId="14" odxf="1" dxf="1">
    <nc r="J37">
      <f>G37+23</f>
    </nc>
    <odxf>
      <border outline="0">
        <top/>
      </border>
    </odxf>
    <ndxf>
      <border outline="0">
        <top style="thin">
          <color indexed="64"/>
        </top>
      </border>
    </ndxf>
  </rcc>
  <rcc rId="2566" sId="14" odxf="1" dxf="1">
    <nc r="K37">
      <f>G37+25</f>
    </nc>
    <odxf>
      <border outline="0">
        <top/>
      </border>
    </odxf>
    <ndxf>
      <border outline="0">
        <top style="thin">
          <color indexed="64"/>
        </top>
      </border>
    </ndxf>
  </rcc>
  <rcc rId="2567" sId="14" odxf="1" dxf="1">
    <nc r="L37">
      <f>G37+28</f>
    </nc>
    <odxf>
      <border outline="0">
        <top/>
      </border>
    </odxf>
    <ndxf>
      <border outline="0">
        <top style="thin">
          <color indexed="64"/>
        </top>
      </border>
    </ndxf>
  </rcc>
  <rfmt sheetId="14" sqref="A38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4" sqref="B38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4" sqref="C38" start="0" length="0">
    <dxf>
      <alignment vertical="center"/>
    </dxf>
  </rfmt>
  <rfmt sheetId="14" sqref="D38" start="0" length="0">
    <dxf>
      <font>
        <color indexed="8"/>
        <family val="2"/>
      </font>
      <numFmt numFmtId="165" formatCode="ddd"/>
      <alignment wrapText="0"/>
    </dxf>
  </rfmt>
  <rfmt sheetId="14" sqref="E38" start="0" length="0">
    <dxf>
      <alignment vertical="center"/>
    </dxf>
  </rfmt>
  <rfmt sheetId="14" sqref="F38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4" sqref="G38" start="0" length="0">
    <dxf>
      <font>
        <color indexed="8"/>
        <family val="2"/>
      </font>
      <alignment wrapText="0"/>
    </dxf>
  </rfmt>
  <rfmt sheetId="14" sqref="H38" start="0" length="0">
    <dxf>
      <font>
        <color indexed="8"/>
        <family val="2"/>
      </font>
      <alignment wrapText="0"/>
    </dxf>
  </rfmt>
  <rfmt sheetId="14" sqref="K38" start="0" length="0">
    <dxf/>
  </rfmt>
  <rfmt sheetId="14" sqref="L38" start="0" length="0">
    <dxf/>
  </rfmt>
  <rfmt sheetId="14" sqref="A39" start="0" length="0">
    <dxf>
      <border outline="0">
        <left style="thin">
          <color indexed="64"/>
        </left>
        <bottom style="thin">
          <color indexed="64"/>
        </bottom>
      </border>
    </dxf>
  </rfmt>
  <rfmt sheetId="14" sqref="B39" start="0" length="0">
    <dxf>
      <border outline="0">
        <right style="thin">
          <color indexed="64"/>
        </right>
        <bottom style="thin">
          <color indexed="64"/>
        </bottom>
      </border>
    </dxf>
  </rfmt>
  <rfmt sheetId="14" sqref="C39" start="0" length="0">
    <dxf>
      <border outline="0">
        <bottom style="thin">
          <color indexed="64"/>
        </bottom>
      </border>
    </dxf>
  </rfmt>
  <rfmt sheetId="14" sqref="D39" start="0" length="0">
    <dxf>
      <border outline="0">
        <bottom style="thin">
          <color indexed="64"/>
        </bottom>
      </border>
    </dxf>
  </rfmt>
  <rfmt sheetId="14" sqref="E39" start="0" length="0">
    <dxf>
      <border outline="0">
        <bottom style="thin">
          <color indexed="64"/>
        </bottom>
      </border>
    </dxf>
  </rfmt>
  <rfmt sheetId="14" sqref="F39" start="0" length="0">
    <dxf>
      <border outline="0">
        <bottom style="thin">
          <color indexed="64"/>
        </bottom>
      </border>
    </dxf>
  </rfmt>
  <rfmt sheetId="14" sqref="G39" start="0" length="0">
    <dxf>
      <border outline="0">
        <bottom style="thin">
          <color indexed="64"/>
        </bottom>
      </border>
    </dxf>
  </rfmt>
  <rfmt sheetId="14" sqref="H39" start="0" length="0">
    <dxf>
      <border outline="0">
        <bottom style="thin">
          <color indexed="64"/>
        </bottom>
      </border>
    </dxf>
  </rfmt>
  <rfmt sheetId="14" sqref="I39" start="0" length="0">
    <dxf>
      <border outline="0">
        <bottom style="thin">
          <color indexed="64"/>
        </bottom>
      </border>
    </dxf>
  </rfmt>
  <rfmt sheetId="14" sqref="J39" start="0" length="0">
    <dxf>
      <border outline="0">
        <bottom style="thin">
          <color indexed="64"/>
        </bottom>
      </border>
    </dxf>
  </rfmt>
  <rfmt sheetId="14" sqref="K39" start="0" length="0">
    <dxf>
      <border outline="0">
        <bottom style="thin">
          <color indexed="64"/>
        </bottom>
      </border>
    </dxf>
  </rfmt>
  <rfmt sheetId="14" sqref="L39" start="0" length="0">
    <dxf>
      <border outline="0">
        <bottom style="thin">
          <color indexed="64"/>
        </bottom>
      </border>
    </dxf>
  </rfmt>
  <rcc rId="2568" sId="14">
    <oc r="B40" t="inlineStr">
      <is>
        <t>145S</t>
      </is>
    </oc>
    <nc r="B40" t="inlineStr">
      <is>
        <t>146S</t>
      </is>
    </nc>
  </rcc>
  <rcc rId="2569" sId="14" numFmtId="19">
    <oc r="C40">
      <v>42744</v>
    </oc>
    <nc r="C40">
      <v>42758</v>
    </nc>
  </rcc>
  <rcc rId="2570" sId="14">
    <oc r="D40">
      <f>C40</f>
    </oc>
    <nc r="D40">
      <f>C40</f>
    </nc>
  </rcc>
  <rcc rId="2571" sId="14">
    <oc r="E40">
      <f>C40+3</f>
    </oc>
    <nc r="E40">
      <f>C40+3</f>
    </nc>
  </rcc>
  <rcc rId="2572" sId="14">
    <oc r="B43" t="inlineStr">
      <is>
        <t>145S</t>
      </is>
    </oc>
    <nc r="B43" t="inlineStr">
      <is>
        <t>147S</t>
      </is>
    </nc>
  </rcc>
  <rcc rId="2573" sId="14" numFmtId="19">
    <oc r="C43">
      <v>42751</v>
    </oc>
    <nc r="C43">
      <v>42765</v>
    </nc>
  </rcc>
  <rcc rId="2574" sId="14">
    <oc r="D43">
      <f>C43</f>
    </oc>
    <nc r="D43">
      <f>C43</f>
    </nc>
  </rcc>
  <rcc rId="2575" sId="14">
    <oc r="E43">
      <f>C43+3</f>
    </oc>
    <nc r="E43">
      <f>C43+3</f>
    </nc>
  </rcc>
  <rrc rId="2576" sId="16" ref="A45:XFD50" action="insertRow"/>
  <rcc rId="2577" sId="16" odxf="1" dxf="1">
    <nc r="A45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578" sId="16" odxf="1" dxf="1">
    <nc r="B45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2579" sId="16" odxf="1" dxf="1" numFmtId="19">
    <nc r="C45">
      <v>42744</v>
    </nc>
    <odxf>
      <alignment vertical="top"/>
    </odxf>
    <ndxf>
      <alignment vertical="center"/>
    </ndxf>
  </rcc>
  <rcc rId="2580" sId="16" odxf="1" dxf="1">
    <nc r="D45">
      <f>C45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581" sId="16" odxf="1" dxf="1">
    <nc r="E45">
      <f>C45+3</f>
    </nc>
    <odxf>
      <alignment vertical="top"/>
    </odxf>
    <ndxf>
      <alignment vertical="center"/>
    </ndxf>
  </rcc>
  <rcc rId="2582" sId="16" odxf="1" dxf="1">
    <nc r="F45" t="inlineStr">
      <is>
        <t>TBA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2583" sId="16" odxf="1" dxf="1" numFmtId="19">
    <nc r="G45">
      <v>42751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84" sId="16" odxf="1" dxf="1">
    <nc r="H45">
      <f>+G45+12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85" sId="16" odxf="1" dxf="1">
    <nc r="I45">
      <f>G45+13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86" sId="16" odxf="1" dxf="1">
    <nc r="J45">
      <f>+G45+18</f>
    </nc>
    <odxf>
      <border outline="0">
        <top/>
      </border>
    </odxf>
    <ndxf>
      <border outline="0">
        <top style="thin">
          <color indexed="64"/>
        </top>
      </border>
    </ndxf>
  </rcc>
  <rcc rId="2587" sId="16" odxf="1" dxf="1">
    <nc r="K45">
      <f>+G45+20</f>
    </nc>
    <odxf>
      <border outline="0">
        <top/>
      </border>
    </odxf>
    <ndxf>
      <border outline="0">
        <top style="thin">
          <color indexed="64"/>
        </top>
      </border>
    </ndxf>
  </rcc>
  <rcc rId="2588" sId="16" odxf="1" dxf="1">
    <nc r="L45">
      <f>G45+22</f>
    </nc>
    <odxf>
      <border outline="0">
        <top/>
      </border>
    </odxf>
    <ndxf>
      <border outline="0">
        <top style="thin">
          <color indexed="64"/>
        </top>
      </border>
    </ndxf>
  </rcc>
  <rcc rId="2589" sId="16" odxf="1" dxf="1">
    <nc r="M45">
      <f>G45+25</f>
    </nc>
    <odxf>
      <border outline="0">
        <top/>
      </border>
    </odxf>
    <ndxf>
      <border outline="0">
        <top style="thin">
          <color indexed="64"/>
        </top>
      </border>
    </ndxf>
  </rcc>
  <rfmt sheetId="16" sqref="A46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6" sqref="B46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6" sqref="C46" start="0" length="0">
    <dxf>
      <alignment vertical="center"/>
    </dxf>
  </rfmt>
  <rfmt sheetId="16" sqref="D46" start="0" length="0">
    <dxf>
      <font>
        <color indexed="8"/>
        <family val="2"/>
      </font>
      <numFmt numFmtId="165" formatCode="ddd"/>
      <alignment wrapText="0"/>
    </dxf>
  </rfmt>
  <rfmt sheetId="16" sqref="E46" start="0" length="0">
    <dxf>
      <alignment vertical="center"/>
    </dxf>
  </rfmt>
  <rfmt sheetId="16" sqref="F46" start="0" length="0">
    <dxf>
      <alignment horizontal="center" wrapText="1"/>
    </dxf>
  </rfmt>
  <rfmt sheetId="16" sqref="A47" start="0" length="0">
    <dxf>
      <border outline="0">
        <left style="thin">
          <color indexed="64"/>
        </left>
        <bottom style="thin">
          <color indexed="64"/>
        </bottom>
      </border>
    </dxf>
  </rfmt>
  <rfmt sheetId="16" sqref="B47" start="0" length="0">
    <dxf>
      <border outline="0">
        <right style="thin">
          <color indexed="64"/>
        </right>
        <bottom style="thin">
          <color indexed="64"/>
        </bottom>
      </border>
    </dxf>
  </rfmt>
  <rfmt sheetId="16" sqref="C47" start="0" length="0">
    <dxf>
      <border outline="0">
        <bottom style="thin">
          <color indexed="64"/>
        </bottom>
      </border>
    </dxf>
  </rfmt>
  <rfmt sheetId="16" sqref="D47" start="0" length="0">
    <dxf>
      <border outline="0">
        <bottom style="thin">
          <color indexed="64"/>
        </bottom>
      </border>
    </dxf>
  </rfmt>
  <rfmt sheetId="16" sqref="E47" start="0" length="0">
    <dxf>
      <border outline="0">
        <bottom style="thin">
          <color indexed="64"/>
        </bottom>
      </border>
    </dxf>
  </rfmt>
  <rfmt sheetId="16" sqref="F47" start="0" length="0">
    <dxf>
      <border outline="0">
        <bottom style="thin">
          <color indexed="64"/>
        </bottom>
      </border>
    </dxf>
  </rfmt>
  <rfmt sheetId="16" sqref="G47" start="0" length="0">
    <dxf>
      <border outline="0">
        <bottom style="thin">
          <color indexed="64"/>
        </bottom>
      </border>
    </dxf>
  </rfmt>
  <rfmt sheetId="16" sqref="H47" start="0" length="0">
    <dxf>
      <border outline="0">
        <bottom style="thin">
          <color indexed="64"/>
        </bottom>
      </border>
    </dxf>
  </rfmt>
  <rfmt sheetId="16" sqref="I47" start="0" length="0">
    <dxf>
      <border outline="0">
        <bottom style="thin">
          <color indexed="64"/>
        </bottom>
      </border>
    </dxf>
  </rfmt>
  <rfmt sheetId="16" sqref="J47" start="0" length="0">
    <dxf>
      <border outline="0">
        <bottom style="thin">
          <color indexed="64"/>
        </bottom>
      </border>
    </dxf>
  </rfmt>
  <rfmt sheetId="16" sqref="K47" start="0" length="0">
    <dxf>
      <border outline="0">
        <bottom style="thin">
          <color indexed="64"/>
        </bottom>
      </border>
    </dxf>
  </rfmt>
  <rfmt sheetId="16" sqref="L47" start="0" length="0">
    <dxf>
      <border outline="0">
        <bottom style="thin">
          <color indexed="64"/>
        </bottom>
      </border>
    </dxf>
  </rfmt>
  <rfmt sheetId="16" sqref="M47" start="0" length="0">
    <dxf>
      <border outline="0">
        <bottom style="thin">
          <color indexed="64"/>
        </bottom>
      </border>
    </dxf>
  </rfmt>
  <rfmt sheetId="16" sqref="A48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6" sqref="B48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6" sqref="C48" start="0" length="0">
    <dxf>
      <alignment vertical="center"/>
    </dxf>
  </rfmt>
  <rfmt sheetId="16" sqref="D48" start="0" length="0">
    <dxf>
      <font>
        <color indexed="8"/>
        <family val="2"/>
      </font>
      <numFmt numFmtId="165" formatCode="ddd"/>
      <alignment wrapText="0"/>
    </dxf>
  </rfmt>
  <rfmt sheetId="16" sqref="E48" start="0" length="0">
    <dxf>
      <alignment vertical="center"/>
    </dxf>
  </rfmt>
  <rcc rId="2590" sId="16" odxf="1" dxf="1">
    <nc r="F48" t="inlineStr">
      <is>
        <t>TBA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2591" sId="16" odxf="1" dxf="1" numFmtId="19">
    <nc r="G48">
      <v>42742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92" sId="16" odxf="1" dxf="1">
    <nc r="H48">
      <f>+G48+12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93" sId="16" odxf="1" dxf="1">
    <nc r="I48">
      <f>G48+13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594" sId="16" odxf="1" dxf="1">
    <nc r="J48">
      <f>+G48+18</f>
    </nc>
    <odxf>
      <border outline="0">
        <top/>
      </border>
    </odxf>
    <ndxf>
      <border outline="0">
        <top style="thin">
          <color indexed="64"/>
        </top>
      </border>
    </ndxf>
  </rcc>
  <rcc rId="2595" sId="16" odxf="1" dxf="1">
    <nc r="K48">
      <f>+G48+20</f>
    </nc>
    <odxf>
      <border outline="0">
        <top/>
      </border>
    </odxf>
    <ndxf>
      <border outline="0">
        <top style="thin">
          <color indexed="64"/>
        </top>
      </border>
    </ndxf>
  </rcc>
  <rcc rId="2596" sId="16" odxf="1" dxf="1">
    <nc r="L48">
      <f>G48+22</f>
    </nc>
    <odxf>
      <border outline="0">
        <top/>
      </border>
    </odxf>
    <ndxf>
      <border outline="0">
        <top style="thin">
          <color indexed="64"/>
        </top>
      </border>
    </ndxf>
  </rcc>
  <rcc rId="2597" sId="16" odxf="1" dxf="1">
    <nc r="M48">
      <f>G48+25</f>
    </nc>
    <odxf>
      <border outline="0">
        <top/>
      </border>
    </odxf>
    <ndxf>
      <border outline="0">
        <top style="thin">
          <color indexed="64"/>
        </top>
      </border>
    </ndxf>
  </rcc>
  <rfmt sheetId="16" sqref="A49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6" sqref="B49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6" sqref="C49" start="0" length="0">
    <dxf>
      <alignment vertical="center"/>
    </dxf>
  </rfmt>
  <rfmt sheetId="16" sqref="D49" start="0" length="0">
    <dxf>
      <font>
        <color indexed="8"/>
        <family val="2"/>
      </font>
      <numFmt numFmtId="165" formatCode="ddd"/>
      <alignment wrapText="0"/>
    </dxf>
  </rfmt>
  <rfmt sheetId="16" sqref="E49" start="0" length="0">
    <dxf>
      <alignment vertical="center"/>
    </dxf>
  </rfmt>
  <rfmt sheetId="16" sqref="F49" start="0" length="0">
    <dxf>
      <alignment horizontal="center" wrapText="1"/>
    </dxf>
  </rfmt>
  <rfmt sheetId="16" sqref="A50" start="0" length="0">
    <dxf>
      <border outline="0">
        <left style="thin">
          <color indexed="64"/>
        </left>
        <bottom style="thin">
          <color indexed="64"/>
        </bottom>
      </border>
    </dxf>
  </rfmt>
  <rfmt sheetId="16" sqref="B50" start="0" length="0">
    <dxf>
      <border outline="0">
        <right style="thin">
          <color indexed="64"/>
        </right>
        <bottom style="thin">
          <color indexed="64"/>
        </bottom>
      </border>
    </dxf>
  </rfmt>
  <rfmt sheetId="16" sqref="C50" start="0" length="0">
    <dxf>
      <border outline="0">
        <bottom style="thin">
          <color indexed="64"/>
        </bottom>
      </border>
    </dxf>
  </rfmt>
  <rfmt sheetId="16" sqref="D50" start="0" length="0">
    <dxf>
      <border outline="0">
        <bottom style="thin">
          <color indexed="64"/>
        </bottom>
      </border>
    </dxf>
  </rfmt>
  <rfmt sheetId="16" sqref="E50" start="0" length="0">
    <dxf>
      <border outline="0">
        <bottom style="thin">
          <color indexed="64"/>
        </bottom>
      </border>
    </dxf>
  </rfmt>
  <rfmt sheetId="16" sqref="F50" start="0" length="0">
    <dxf>
      <border outline="0">
        <bottom style="thin">
          <color indexed="64"/>
        </bottom>
      </border>
    </dxf>
  </rfmt>
  <rfmt sheetId="16" sqref="G50" start="0" length="0">
    <dxf>
      <border outline="0">
        <bottom style="thin">
          <color indexed="64"/>
        </bottom>
      </border>
    </dxf>
  </rfmt>
  <rfmt sheetId="16" sqref="H50" start="0" length="0">
    <dxf>
      <border outline="0">
        <bottom style="thin">
          <color indexed="64"/>
        </bottom>
      </border>
    </dxf>
  </rfmt>
  <rfmt sheetId="16" sqref="I50" start="0" length="0">
    <dxf>
      <border outline="0">
        <bottom style="thin">
          <color indexed="64"/>
        </bottom>
      </border>
    </dxf>
  </rfmt>
  <rfmt sheetId="16" sqref="J50" start="0" length="0">
    <dxf>
      <border outline="0">
        <bottom style="thin">
          <color indexed="64"/>
        </bottom>
      </border>
    </dxf>
  </rfmt>
  <rfmt sheetId="16" sqref="K50" start="0" length="0">
    <dxf>
      <border outline="0">
        <bottom style="thin">
          <color indexed="64"/>
        </bottom>
      </border>
    </dxf>
  </rfmt>
  <rfmt sheetId="16" sqref="L50" start="0" length="0">
    <dxf>
      <border outline="0">
        <bottom style="thin">
          <color indexed="64"/>
        </bottom>
      </border>
    </dxf>
  </rfmt>
  <rfmt sheetId="16" sqref="M50" start="0" length="0">
    <dxf>
      <border outline="0">
        <bottom style="thin">
          <color indexed="64"/>
        </bottom>
      </border>
    </dxf>
  </rfmt>
  <rcc rId="2598" sId="16">
    <nc r="A48" t="inlineStr">
      <is>
        <t>HANSA HOMBURG</t>
      </is>
    </nc>
  </rcc>
  <rcc rId="2599" sId="16">
    <nc r="B48" t="inlineStr">
      <is>
        <t>145S</t>
      </is>
    </nc>
  </rcc>
  <rcc rId="2600" sId="16" numFmtId="19">
    <nc r="C48">
      <v>42751</v>
    </nc>
  </rcc>
  <rcc rId="2601" sId="16">
    <nc r="D48">
      <f>C48</f>
    </nc>
  </rcc>
  <rcc rId="2602" sId="16">
    <nc r="E48">
      <f>C48+3</f>
    </nc>
  </rcc>
  <rcc rId="2603" sId="16">
    <oc r="B51" t="inlineStr">
      <is>
        <t>145S</t>
      </is>
    </oc>
    <nc r="B51" t="inlineStr">
      <is>
        <t>146S</t>
      </is>
    </nc>
  </rcc>
  <rcc rId="2604" sId="16" numFmtId="19">
    <oc r="C51">
      <v>42744</v>
    </oc>
    <nc r="C51">
      <v>42758</v>
    </nc>
  </rcc>
  <rcc rId="2605" sId="16">
    <oc r="D51">
      <f>C51</f>
    </oc>
    <nc r="D51">
      <f>C51</f>
    </nc>
  </rcc>
  <rcc rId="2606" sId="16">
    <oc r="E51">
      <f>C51+3</f>
    </oc>
    <nc r="E51">
      <f>C51+3</f>
    </nc>
  </rcc>
  <rcc rId="2607" sId="16">
    <oc r="B54" t="inlineStr">
      <is>
        <t>145S</t>
      </is>
    </oc>
    <nc r="B54" t="inlineStr">
      <is>
        <t>147S</t>
      </is>
    </nc>
  </rcc>
  <rcc rId="2608" sId="16" numFmtId="19">
    <oc r="C54">
      <v>42744</v>
    </oc>
    <nc r="C54">
      <v>42765</v>
    </nc>
  </rcc>
  <rcc rId="2609" sId="16">
    <oc r="D54">
      <f>C54</f>
    </oc>
    <nc r="D54">
      <f>C54</f>
    </nc>
  </rcc>
  <rcc rId="2610" sId="16">
    <oc r="E54">
      <f>C54+3</f>
    </oc>
    <nc r="E54">
      <f>C54+3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11" sId="15" ref="A29:XFD32" action="insertRow"/>
  <rcc rId="2612" sId="15" odxf="1" dxf="1">
    <nc r="A29" t="inlineStr">
      <is>
        <t>CSCL STAR</t>
      </is>
    </nc>
    <odxf>
      <font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613" sId="15" odxf="1" dxf="1" quotePrefix="1">
    <nc r="B29" t="inlineStr">
      <is>
        <t>055W</t>
      </is>
    </nc>
    <odxf>
      <font>
        <family val="2"/>
      </font>
      <numFmt numFmtId="21" formatCode="dd\-mmm"/>
      <alignment horizontal="left" wrapText="1"/>
    </odxf>
    <ndxf>
      <font>
        <color indexed="8"/>
        <family val="2"/>
      </font>
      <numFmt numFmtId="0" formatCode="General"/>
      <alignment horizontal="general" wrapText="0"/>
    </ndxf>
  </rcc>
  <rcc rId="2614" sId="15" odxf="1" dxf="1" numFmtId="19">
    <nc r="C29">
      <v>42733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2615" sId="15" odxf="1" dxf="1">
    <nc r="D29">
      <f>C29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616" sId="15" odxf="1" dxf="1">
    <nc r="E29">
      <f>C29+2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17" sId="15" odxf="1" dxf="1">
    <nc r="F29">
      <f>E29+12</f>
    </nc>
    <odxf>
      <numFmt numFmtId="0" formatCode="General"/>
      <alignment wrapText="1"/>
    </odxf>
    <ndxf>
      <numFmt numFmtId="164" formatCode="dd/mm"/>
      <alignment wrapText="0"/>
    </ndxf>
  </rcc>
  <rcc rId="2618" sId="15" odxf="1" dxf="1">
    <nc r="G29">
      <f>E29+20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19" sId="15" odxf="1" dxf="1">
    <nc r="H29">
      <f>E29+21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20" sId="15" odxf="1" dxf="1">
    <nc r="I29">
      <f>E29+23</f>
    </nc>
    <odxf>
      <border outline="0">
        <top/>
      </border>
    </odxf>
    <ndxf>
      <border outline="0">
        <top style="thin">
          <color indexed="64"/>
        </top>
      </border>
    </ndxf>
  </rcc>
  <rcc rId="2621" sId="15" odxf="1" dxf="1">
    <nc r="J29">
      <f>E29+26</f>
    </nc>
    <odxf>
      <border outline="0">
        <top/>
      </border>
    </odxf>
    <ndxf>
      <border outline="0">
        <top style="thin">
          <color indexed="64"/>
        </top>
      </border>
    </ndxf>
  </rcc>
  <rcc rId="2622" sId="15" odxf="1" dxf="1">
    <nc r="K29">
      <f>E29+35</f>
    </nc>
    <odxf>
      <font>
        <family val="2"/>
      </font>
      <border outline="0">
        <top/>
      </border>
    </odxf>
    <ndxf>
      <font>
        <sz val="10"/>
        <color auto="1"/>
        <name val="Arial"/>
        <family val="2"/>
        <scheme val="none"/>
      </font>
      <border outline="0">
        <top style="thin">
          <color indexed="64"/>
        </top>
      </border>
    </ndxf>
  </rcc>
  <rfmt sheetId="15" sqref="L29" start="0" length="0">
    <dxf/>
  </rfmt>
  <rfmt sheetId="15" sqref="A30" start="0" length="0">
    <dxf>
      <border outline="0">
        <bottom style="thin">
          <color indexed="64"/>
        </bottom>
      </border>
    </dxf>
  </rfmt>
  <rfmt sheetId="15" sqref="B30" start="0" length="0">
    <dxf>
      <border outline="0">
        <right style="thin">
          <color indexed="64"/>
        </right>
        <bottom style="thin">
          <color indexed="64"/>
        </bottom>
      </border>
    </dxf>
  </rfmt>
  <rfmt sheetId="15" sqref="C30" start="0" length="0">
    <dxf>
      <border outline="0">
        <bottom style="thin">
          <color indexed="64"/>
        </bottom>
      </border>
    </dxf>
  </rfmt>
  <rfmt sheetId="15" sqref="D30" start="0" length="0">
    <dxf>
      <border outline="0">
        <bottom style="thin">
          <color indexed="64"/>
        </bottom>
      </border>
    </dxf>
  </rfmt>
  <rfmt sheetId="15" sqref="E30" start="0" length="0">
    <dxf>
      <border outline="0">
        <bottom style="thin">
          <color indexed="64"/>
        </bottom>
      </border>
    </dxf>
  </rfmt>
  <rfmt sheetId="15" sqref="F30" start="0" length="0">
    <dxf>
      <border outline="0">
        <bottom style="thin">
          <color indexed="64"/>
        </bottom>
      </border>
    </dxf>
  </rfmt>
  <rfmt sheetId="15" sqref="G30" start="0" length="0">
    <dxf>
      <border outline="0">
        <bottom style="thin">
          <color indexed="64"/>
        </bottom>
      </border>
    </dxf>
  </rfmt>
  <rfmt sheetId="15" sqref="H30" start="0" length="0">
    <dxf>
      <border outline="0">
        <bottom style="thin">
          <color indexed="64"/>
        </bottom>
      </border>
    </dxf>
  </rfmt>
  <rfmt sheetId="15" sqref="I30" start="0" length="0">
    <dxf>
      <border outline="0">
        <bottom style="thin">
          <color indexed="64"/>
        </bottom>
      </border>
    </dxf>
  </rfmt>
  <rfmt sheetId="15" sqref="J30" start="0" length="0">
    <dxf>
      <border outline="0">
        <bottom style="thin">
          <color indexed="64"/>
        </bottom>
      </border>
    </dxf>
  </rfmt>
  <rfmt sheetId="15" sqref="K30" start="0" length="0">
    <dxf>
      <border outline="0">
        <bottom style="thin">
          <color indexed="64"/>
        </bottom>
      </border>
    </dxf>
  </rfmt>
  <rcc rId="2623" sId="15" odxf="1" dxf="1">
    <nc r="A31" t="inlineStr">
      <is>
        <t>SALAHUDDIN</t>
      </is>
    </nc>
    <odxf>
      <font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2624" sId="15" odxf="1" dxf="1" quotePrefix="1">
    <nc r="B31" t="inlineStr">
      <is>
        <t>653W</t>
      </is>
    </nc>
    <odxf>
      <font>
        <family val="2"/>
      </font>
      <numFmt numFmtId="21" formatCode="dd\-mmm"/>
      <alignment horizontal="left" wrapText="1"/>
    </odxf>
    <ndxf>
      <font>
        <color indexed="8"/>
        <family val="2"/>
      </font>
      <numFmt numFmtId="0" formatCode="General"/>
      <alignment horizontal="general" wrapText="0"/>
    </ndxf>
  </rcc>
  <rcc rId="2625" sId="15" odxf="1" dxf="1" numFmtId="19">
    <nc r="C31">
      <v>42739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2626" sId="15" odxf="1" dxf="1">
    <nc r="D31">
      <f>C31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627" sId="15" odxf="1" dxf="1">
    <nc r="E31">
      <f>C31+2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28" sId="15" odxf="1" dxf="1">
    <nc r="F31">
      <f>E31+12</f>
    </nc>
    <odxf>
      <numFmt numFmtId="0" formatCode="General"/>
      <alignment wrapText="1"/>
    </odxf>
    <ndxf>
      <numFmt numFmtId="164" formatCode="dd/mm"/>
      <alignment wrapText="0"/>
    </ndxf>
  </rcc>
  <rcc rId="2629" sId="15" odxf="1" dxf="1">
    <nc r="G31">
      <f>E31+20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30" sId="15" odxf="1" dxf="1">
    <nc r="H31">
      <f>E31+21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31" sId="15" odxf="1" dxf="1">
    <nc r="I31">
      <f>E31+23</f>
    </nc>
    <odxf>
      <border outline="0">
        <top/>
      </border>
    </odxf>
    <ndxf>
      <border outline="0">
        <top style="thin">
          <color indexed="64"/>
        </top>
      </border>
    </ndxf>
  </rcc>
  <rcc rId="2632" sId="15" odxf="1" dxf="1">
    <nc r="J31">
      <f>E31+26</f>
    </nc>
    <odxf>
      <border outline="0">
        <top/>
      </border>
    </odxf>
    <ndxf>
      <border outline="0">
        <top style="thin">
          <color indexed="64"/>
        </top>
      </border>
    </ndxf>
  </rcc>
  <rcc rId="2633" sId="15" odxf="1" dxf="1">
    <nc r="K31">
      <f>E31+35</f>
    </nc>
    <odxf>
      <font>
        <family val="2"/>
      </font>
      <border outline="0">
        <top/>
      </border>
    </odxf>
    <ndxf>
      <font>
        <sz val="10"/>
        <color auto="1"/>
        <name val="Arial"/>
        <family val="2"/>
        <scheme val="none"/>
      </font>
      <border outline="0">
        <top style="thin">
          <color indexed="64"/>
        </top>
      </border>
    </ndxf>
  </rcc>
  <rfmt sheetId="15" sqref="L31" start="0" length="0">
    <dxf/>
  </rfmt>
  <rfmt sheetId="15" sqref="A32" start="0" length="0">
    <dxf>
      <border outline="0">
        <bottom style="thin">
          <color indexed="64"/>
        </bottom>
      </border>
    </dxf>
  </rfmt>
  <rfmt sheetId="15" sqref="B32" start="0" length="0">
    <dxf>
      <border outline="0">
        <right style="thin">
          <color indexed="64"/>
        </right>
        <bottom style="thin">
          <color indexed="64"/>
        </bottom>
      </border>
    </dxf>
  </rfmt>
  <rfmt sheetId="15" sqref="C32" start="0" length="0">
    <dxf>
      <border outline="0">
        <bottom style="thin">
          <color indexed="64"/>
        </bottom>
      </border>
    </dxf>
  </rfmt>
  <rfmt sheetId="15" sqref="D32" start="0" length="0">
    <dxf>
      <border outline="0">
        <bottom style="thin">
          <color indexed="64"/>
        </bottom>
      </border>
    </dxf>
  </rfmt>
  <rfmt sheetId="15" sqref="E32" start="0" length="0">
    <dxf>
      <border outline="0">
        <bottom style="thin">
          <color indexed="64"/>
        </bottom>
      </border>
    </dxf>
  </rfmt>
  <rfmt sheetId="15" sqref="F32" start="0" length="0">
    <dxf>
      <border outline="0">
        <bottom style="thin">
          <color indexed="64"/>
        </bottom>
      </border>
    </dxf>
  </rfmt>
  <rfmt sheetId="15" sqref="G32" start="0" length="0">
    <dxf>
      <border outline="0">
        <bottom style="thin">
          <color indexed="64"/>
        </bottom>
      </border>
    </dxf>
  </rfmt>
  <rfmt sheetId="15" sqref="H32" start="0" length="0">
    <dxf>
      <border outline="0">
        <bottom style="thin">
          <color indexed="64"/>
        </bottom>
      </border>
    </dxf>
  </rfmt>
  <rfmt sheetId="15" sqref="I32" start="0" length="0">
    <dxf>
      <border outline="0">
        <bottom style="thin">
          <color indexed="64"/>
        </bottom>
      </border>
    </dxf>
  </rfmt>
  <rfmt sheetId="15" sqref="J32" start="0" length="0">
    <dxf>
      <border outline="0">
        <bottom style="thin">
          <color indexed="64"/>
        </bottom>
      </border>
    </dxf>
  </rfmt>
  <rfmt sheetId="15" sqref="K32" start="0" length="0">
    <dxf>
      <border outline="0">
        <bottom style="thin">
          <color indexed="64"/>
        </bottom>
      </border>
    </dxf>
  </rfmt>
  <rcc rId="2634" sId="15" numFmtId="19">
    <oc r="C33">
      <v>42733</v>
    </oc>
    <nc r="C33">
      <v>42746</v>
    </nc>
  </rcc>
  <rcc rId="2635" sId="15" quotePrefix="1">
    <oc r="B33" t="inlineStr">
      <is>
        <t>055W</t>
      </is>
    </oc>
    <nc r="B33" t="inlineStr">
      <is>
        <t>701W</t>
      </is>
    </nc>
  </rcc>
  <rcc rId="2636" sId="15" xfDxf="1" dxf="1">
    <oc r="A35" t="inlineStr">
      <is>
        <t>SALAHUDDIN</t>
      </is>
    </oc>
    <nc r="A35" t="inlineStr">
      <is>
        <t>CMA CGM AMERIGO VESPUCCI</t>
      </is>
    </nc>
    <ndxf>
      <border outline="0">
        <left style="thin">
          <color indexed="64"/>
        </left>
      </border>
    </ndxf>
  </rcc>
  <rcc rId="2637" sId="15" quotePrefix="1">
    <oc r="B35" t="inlineStr">
      <is>
        <t>653W</t>
      </is>
    </oc>
    <nc r="B35" t="inlineStr">
      <is>
        <t>131W</t>
      </is>
    </nc>
  </rcc>
  <rcc rId="2638" sId="15" numFmtId="19">
    <oc r="C35">
      <v>42739</v>
    </oc>
    <nc r="C35">
      <v>42753</v>
    </nc>
  </rcc>
  <rcc rId="2639" sId="15" odxf="1" dxf="1">
    <oc r="K35">
      <f>E35+35</f>
    </oc>
    <nc r="K35" t="inlineStr">
      <is>
        <t>LDN GW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640" sId="15" numFmtId="19">
    <nc r="K36">
      <v>42784</v>
    </nc>
  </rcc>
  <rcc rId="2641" sId="15" odxf="1" dxf="1">
    <oc r="K27">
      <f>E27+35</f>
    </oc>
    <nc r="K27" t="inlineStr">
      <is>
        <t>LDN GW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642" sId="15" numFmtId="19">
    <nc r="K28">
      <v>42756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43" sId="16" ref="A15:XFD15" action="deleteRow">
    <rfmt sheetId="16" xfDxf="1" sqref="A15:XFD15" start="0" length="0"/>
    <rcc rId="0" sId="16">
      <nc r="A15" t="inlineStr">
        <is>
          <t>HANSA HOMBURG</t>
        </is>
      </nc>
    </rcc>
    <rcc rId="0" sId="16" dxf="1">
      <nc r="B15" t="inlineStr">
        <is>
          <t>135S</t>
        </is>
      </nc>
      <ndxf>
        <alignment horizontal="left"/>
      </ndxf>
    </rcc>
    <rcc rId="0" sId="16" dxf="1" numFmtId="19">
      <nc r="C15">
        <v>42674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AL JASRAH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42682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644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644W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2645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F15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646" sId="16" ref="A15:XFD15" action="deleteRow">
    <rfmt sheetId="16" xfDxf="1" sqref="A15:XFD15" start="0" length="0"/>
    <rcc rId="0" sId="16">
      <nc r="A15" t="inlineStr">
        <is>
          <t>HANSA HOMBURG</t>
        </is>
      </nc>
    </rcc>
    <rcc rId="0" sId="16" dxf="1">
      <nc r="B15" t="inlineStr">
        <is>
          <t>136S</t>
        </is>
      </nc>
      <ndxf>
        <alignment horizontal="left"/>
      </ndxf>
    </rcc>
    <rcc rId="0" sId="16" dxf="1" numFmtId="19">
      <nc r="C15">
        <v>42681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AL RIFFA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42688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647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028W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2648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F15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649" sId="16" ref="A15:XFD15" action="deleteRow">
    <undo index="65535" exp="ref" v="1" dr="$C$15" r="M51" sId="16"/>
    <undo index="0" exp="ref" v="1" dr="M15" r="M51" sId="16"/>
    <undo index="65535" exp="ref" v="1" dr="$C$15" r="L51" sId="16"/>
    <undo index="0" exp="ref" v="1" dr="L15" r="L51" sId="16"/>
    <undo index="65535" exp="ref" v="1" dr="$C$15" r="K51" sId="16"/>
    <undo index="0" exp="ref" v="1" dr="K15" r="K51" sId="16"/>
    <undo index="65535" exp="ref" v="1" dr="$C$15" r="J51" sId="16"/>
    <undo index="0" exp="ref" v="1" dr="J15" r="J51" sId="16"/>
    <undo index="65535" exp="ref" v="1" dr="$C$15" r="I51" sId="16"/>
    <undo index="0" exp="ref" v="1" dr="I15" r="I51" sId="16"/>
    <rfmt sheetId="16" xfDxf="1" sqref="A15:XFD15" start="0" length="0"/>
    <rcc rId="0" sId="16">
      <nc r="A15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6" dxf="1">
      <nc r="B15" t="inlineStr">
        <is>
          <t>137S</t>
        </is>
      </nc>
      <ndxf>
        <alignment horizontal="left"/>
      </ndxf>
    </rcc>
    <rcc rId="0" sId="16" dxf="1" numFmtId="19">
      <nc r="C15">
        <v>42689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MALIK AL ASHTAR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42695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650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018W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2651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F15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652" sId="16" ref="A15:XFD15" action="deleteRow">
    <rfmt sheetId="16" xfDxf="1" sqref="A15:XFD15" start="0" length="0"/>
    <rcc rId="0" sId="16">
      <nc r="A15" t="inlineStr">
        <is>
          <r>
            <t xml:space="preserve">HANSA HOMBURG </t>
          </r>
          <r>
            <rPr>
              <sz val="10"/>
              <color rgb="FFFF0000"/>
              <rFont val="Arial"/>
              <family val="2"/>
            </rPr>
            <t>(delay)</t>
          </r>
        </is>
      </nc>
    </rcc>
    <rcc rId="0" sId="16" dxf="1">
      <nc r="B15" t="inlineStr">
        <is>
          <t>138S</t>
        </is>
      </nc>
      <ndxf>
        <alignment horizontal="left"/>
      </ndxf>
    </rcc>
    <rcc rId="0" sId="16" dxf="1" numFmtId="19">
      <nc r="C15">
        <v>42696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AL MURABBA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42702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653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647W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2654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F15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2655" sId="16">
    <oc r="I45">
      <f>#REF!-#REF!</f>
    </oc>
    <nc r="I45">
      <f>I30-$C$30</f>
    </nc>
  </rcc>
  <rcc rId="2656" sId="16">
    <oc r="J45">
      <f>#REF!-#REF!</f>
    </oc>
    <nc r="J45">
      <f>J30-$C$30</f>
    </nc>
  </rcc>
  <rcc rId="2657" sId="16">
    <oc r="K45">
      <f>#REF!-#REF!</f>
    </oc>
    <nc r="K45">
      <f>K30-$C$30</f>
    </nc>
  </rcc>
  <rcc rId="2658" sId="16">
    <oc r="L45">
      <f>#REF!-#REF!</f>
    </oc>
    <nc r="L45">
      <f>L30-$C$30</f>
    </nc>
  </rcc>
  <rcc rId="2659" sId="16">
    <oc r="M45">
      <f>#REF!-#REF!</f>
    </oc>
    <nc r="M45">
      <f>M30-$C$30</f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0" sId="16" numFmtId="19">
    <oc r="G15">
      <v>42709</v>
    </oc>
    <nc r="G15">
      <v>42711</v>
    </nc>
  </rcc>
  <rfmt sheetId="16" sqref="G15" start="0" length="2147483647">
    <dxf>
      <font>
        <color rgb="FFFF0000"/>
        <family val="2"/>
      </font>
    </dxf>
  </rfmt>
  <rcc rId="2661" sId="16" xfDxf="1" dxf="1">
    <oc r="F33" t="inlineStr">
      <is>
        <t>TBA</t>
      </is>
    </oc>
    <nc r="F33" t="inlineStr">
      <is>
        <t>LINAH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62" sId="16">
    <nc r="F34" t="inlineStr">
      <is>
        <t>701W</t>
      </is>
    </nc>
  </rcc>
  <rcc rId="2663" sId="16" xfDxf="1" dxf="1">
    <oc r="F36" t="inlineStr">
      <is>
        <t>TBA</t>
      </is>
    </oc>
    <nc r="F36" t="inlineStr">
      <is>
        <t>AL JASRAH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64" sId="16">
    <nc r="F37" t="inlineStr">
      <is>
        <t>702W</t>
      </is>
    </nc>
  </rcc>
  <rcc rId="2665" sId="16" numFmtId="19">
    <oc r="G36">
      <v>42742</v>
    </oc>
    <nc r="G36">
      <v>42758</v>
    </nc>
  </rcc>
  <rcc rId="2666" sId="16" numFmtId="19">
    <oc r="G39">
      <v>42751</v>
    </oc>
    <nc r="G39">
      <v>42765</v>
    </nc>
  </rcc>
  <rcc rId="2667" sId="16" xfDxf="1" dxf="1">
    <oc r="F39" t="inlineStr">
      <is>
        <t>TBA</t>
      </is>
    </oc>
    <nc r="F39" t="inlineStr">
      <is>
        <t>AL RIFFA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68" sId="16">
    <nc r="F40" t="inlineStr">
      <is>
        <t>029W</t>
      </is>
    </nc>
  </rcc>
  <rcc rId="2669" sId="16" numFmtId="19">
    <oc r="G42">
      <v>42742</v>
    </oc>
    <nc r="G42">
      <v>42772</v>
    </nc>
  </rcc>
  <rcc rId="2670" sId="16">
    <oc r="H33">
      <f>+G33+12</f>
    </oc>
    <nc r="H33">
      <f>+G33+12</f>
    </nc>
  </rcc>
  <rcc rId="2671" sId="16" xfDxf="1" dxf="1">
    <oc r="F42" t="inlineStr">
      <is>
        <t>TBA</t>
      </is>
    </oc>
    <nc r="F42" t="inlineStr">
      <is>
        <t>MALIK AL ASHTAR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72" sId="16">
    <nc r="F43" t="inlineStr">
      <is>
        <t>019W</t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73" sId="17" ref="A9:XFD9" action="deleteRow">
    <rfmt sheetId="17" xfDxf="1" sqref="A9:XFD9" start="0" length="0"/>
    <rcc rId="0" sId="17" dxf="1">
      <nc r="A9" t="inlineStr">
        <is>
          <r>
            <t xml:space="preserve">CMA CGM FIGARO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indexed="8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184W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42670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674" sId="17" ref="A9:XFD9" action="deleteRow">
    <rfmt sheetId="17" xfDxf="1" sqref="A9:XFD9" start="0" length="0"/>
    <rfmt sheetId="17" sqref="A9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675" sId="17" ref="A9:XFD9" action="deleteRow">
    <rfmt sheetId="17" xfDxf="1" sqref="A9:XFD9" start="0" length="0"/>
    <rcc rId="0" sId="17" dxf="1">
      <nc r="A9" t="inlineStr">
        <is>
          <r>
            <t xml:space="preserve">CSCL AMERICA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indexed="8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186W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42677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676" sId="17" ref="A9:XFD9" action="deleteRow">
    <rfmt sheetId="17" xfDxf="1" sqref="A9:XFD9" start="0" length="0"/>
    <rfmt sheetId="17" sqref="A9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677" sId="17" ref="A9:XFD9" action="deleteRow">
    <rfmt sheetId="17" xfDxf="1" sqref="A9:XFD9" start="0" length="0"/>
    <rcc rId="0" sId="17" dxf="1">
      <nc r="A9" t="inlineStr">
        <is>
          <r>
            <t xml:space="preserve">CMA CGM DALILA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indexed="8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188W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42684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678" sId="17" ref="A9:XFD9" action="deleteRow">
    <rfmt sheetId="17" xfDxf="1" sqref="A9:XFD9" start="0" length="0"/>
    <rfmt sheetId="17" sqref="A9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679" sId="17" ref="A9:XFD9" action="deleteRow">
    <rfmt sheetId="17" xfDxf="1" sqref="A9:XFD9" start="0" length="0"/>
    <rcc rId="0" sId="17" dxf="1">
      <nc r="A9" t="inlineStr">
        <is>
          <t>CSCL AFRICA</t>
        </is>
      </nc>
      <ndxf>
        <font>
          <sz val="10"/>
          <color indexed="8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7" dxf="1" quotePrefix="1">
      <nc r="B9" t="inlineStr">
        <is>
          <t>190W</t>
        </is>
      </nc>
      <ndxf>
        <font>
          <sz val="10"/>
          <color indexed="8"/>
          <name val="Arial"/>
          <family val="2"/>
          <scheme val="none"/>
        </font>
      </ndxf>
    </rcc>
    <rcc rId="0" sId="17" dxf="1" numFmtId="19">
      <nc r="C9">
        <v>42690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E9">
        <f>C9+2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F9">
        <f>E9+11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G9">
        <f>D9+24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H9">
        <f>E9+24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I9">
        <f>E9+27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J9">
        <f>D9+31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7" dxf="1">
      <nc r="K9">
        <f>E9+31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2680" sId="17" ref="A9:XFD9" action="deleteRow">
    <rfmt sheetId="17" xfDxf="1" sqref="A9:XFD9" start="0" length="0"/>
    <rfmt sheetId="17" sqref="A9" start="0" length="0">
      <dxf>
        <font>
          <sz val="10"/>
          <color auto="1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7" sqref="B9" start="0" length="0">
      <dxf>
        <font>
          <sz val="10"/>
          <color auto="1"/>
          <name val="Arial"/>
          <family val="2"/>
          <scheme val="none"/>
        </font>
        <numFmt numFmtId="21" formatCode="dd\-mmm"/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7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F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I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J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7" sqref="K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681" sId="17" ref="A21:XFD24" action="insertRow"/>
  <rcc rId="2682" sId="17" odxf="1" dxf="1">
    <nc r="A21" t="inlineStr">
      <is>
        <t>CMA CGM MELISANDE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2683" sId="17" odxf="1" dxf="1" quotePrefix="1">
    <nc r="B21" t="inlineStr">
      <is>
        <t>204W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2684" sId="17" odxf="1" dxf="1" numFmtId="19">
    <nc r="C21">
      <v>42739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85" sId="17" odxf="1" dxf="1">
    <nc r="D21">
      <f>C21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686" sId="17" odxf="1" dxf="1">
    <nc r="E21">
      <f>C21+2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87" sId="17" odxf="1" dxf="1">
    <nc r="F21">
      <f>E21+11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88" sId="17" odxf="1" dxf="1">
    <nc r="G21">
      <f>D21+24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89" sId="17" odxf="1" dxf="1">
    <nc r="H21">
      <f>E21+24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90" sId="17" odxf="1" dxf="1">
    <nc r="I21">
      <f>E21+27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91" sId="17" odxf="1" dxf="1">
    <nc r="J21">
      <f>D21+31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92" sId="17" odxf="1" dxf="1">
    <nc r="K21">
      <f>E21+31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2" start="0" length="0">
    <dxf>
      <border outline="0">
        <bottom style="thin">
          <color indexed="64"/>
        </bottom>
      </border>
    </dxf>
  </rfmt>
  <rfmt sheetId="17" sqref="B22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2" start="0" length="0">
    <dxf>
      <border outline="0">
        <bottom style="thin">
          <color indexed="64"/>
        </bottom>
      </border>
    </dxf>
  </rfmt>
  <rfmt sheetId="17" sqref="D22" start="0" length="0">
    <dxf>
      <border outline="0">
        <bottom style="thin">
          <color indexed="64"/>
        </bottom>
      </border>
    </dxf>
  </rfmt>
  <rfmt sheetId="17" sqref="E22" start="0" length="0">
    <dxf>
      <border outline="0">
        <bottom style="thin">
          <color indexed="64"/>
        </bottom>
      </border>
    </dxf>
  </rfmt>
  <rfmt sheetId="17" sqref="F22" start="0" length="0">
    <dxf>
      <border outline="0">
        <bottom style="thin">
          <color indexed="64"/>
        </bottom>
      </border>
    </dxf>
  </rfmt>
  <rfmt sheetId="17" sqref="G22" start="0" length="0">
    <dxf>
      <border outline="0">
        <bottom style="thin">
          <color indexed="64"/>
        </bottom>
      </border>
    </dxf>
  </rfmt>
  <rfmt sheetId="17" sqref="H22" start="0" length="0">
    <dxf>
      <border outline="0">
        <bottom style="thin">
          <color indexed="64"/>
        </bottom>
      </border>
    </dxf>
  </rfmt>
  <rfmt sheetId="17" sqref="I22" start="0" length="0">
    <dxf>
      <border outline="0">
        <bottom style="thin">
          <color indexed="64"/>
        </bottom>
      </border>
    </dxf>
  </rfmt>
  <rfmt sheetId="17" sqref="J22" start="0" length="0">
    <dxf>
      <border outline="0">
        <bottom style="thin">
          <color indexed="64"/>
        </bottom>
      </border>
    </dxf>
  </rfmt>
  <rfmt sheetId="17" sqref="K22" start="0" length="0">
    <dxf>
      <border outline="0">
        <bottom style="thin">
          <color indexed="64"/>
        </bottom>
      </border>
    </dxf>
  </rfmt>
  <rfmt sheetId="17" sqref="A23" start="0" length="0">
    <dxf>
      <font>
        <color indexed="8"/>
        <family val="2"/>
      </font>
      <alignment vertical="bottom" wrapText="0"/>
    </dxf>
  </rfmt>
  <rfmt sheetId="17" sqref="B23" start="0" length="0">
    <dxf>
      <font>
        <color indexed="8"/>
        <family val="2"/>
      </font>
      <numFmt numFmtId="0" formatCode="General"/>
      <alignment vertical="bottom" wrapText="0"/>
    </dxf>
  </rfmt>
  <rcc rId="2693" sId="17" odxf="1" dxf="1" numFmtId="19">
    <nc r="C23">
      <v>42746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94" sId="17" odxf="1" dxf="1">
    <nc r="D23">
      <f>C23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695" sId="17" odxf="1" dxf="1">
    <nc r="E23">
      <f>C23+2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96" sId="17" odxf="1" dxf="1">
    <nc r="F23">
      <f>E23+11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97" sId="17" odxf="1" dxf="1">
    <nc r="G23">
      <f>D23+24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98" sId="17" odxf="1" dxf="1">
    <nc r="H23">
      <f>E23+24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699" sId="17" odxf="1" dxf="1">
    <nc r="I23">
      <f>E23+27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700" sId="17" odxf="1" dxf="1">
    <nc r="J23">
      <f>D23+31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701" sId="17" odxf="1" dxf="1">
    <nc r="K23">
      <f>E23+31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4" start="0" length="0">
    <dxf>
      <border outline="0">
        <bottom style="thin">
          <color indexed="64"/>
        </bottom>
      </border>
    </dxf>
  </rfmt>
  <rfmt sheetId="17" sqref="B24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4" start="0" length="0">
    <dxf>
      <border outline="0">
        <bottom style="thin">
          <color indexed="64"/>
        </bottom>
      </border>
    </dxf>
  </rfmt>
  <rfmt sheetId="17" sqref="D24" start="0" length="0">
    <dxf>
      <border outline="0">
        <bottom style="thin">
          <color indexed="64"/>
        </bottom>
      </border>
    </dxf>
  </rfmt>
  <rfmt sheetId="17" sqref="E24" start="0" length="0">
    <dxf>
      <border outline="0">
        <bottom style="thin">
          <color indexed="64"/>
        </bottom>
      </border>
    </dxf>
  </rfmt>
  <rfmt sheetId="17" sqref="F24" start="0" length="0">
    <dxf>
      <border outline="0">
        <bottom style="thin">
          <color indexed="64"/>
        </bottom>
      </border>
    </dxf>
  </rfmt>
  <rfmt sheetId="17" sqref="G24" start="0" length="0">
    <dxf>
      <border outline="0">
        <bottom style="thin">
          <color indexed="64"/>
        </bottom>
      </border>
    </dxf>
  </rfmt>
  <rfmt sheetId="17" sqref="H24" start="0" length="0">
    <dxf>
      <border outline="0">
        <bottom style="thin">
          <color indexed="64"/>
        </bottom>
      </border>
    </dxf>
  </rfmt>
  <rfmt sheetId="17" sqref="I24" start="0" length="0">
    <dxf>
      <border outline="0">
        <bottom style="thin">
          <color indexed="64"/>
        </bottom>
      </border>
    </dxf>
  </rfmt>
  <rfmt sheetId="17" sqref="J24" start="0" length="0">
    <dxf>
      <border outline="0">
        <bottom style="thin">
          <color indexed="64"/>
        </bottom>
      </border>
    </dxf>
  </rfmt>
  <rfmt sheetId="17" sqref="K24" start="0" length="0">
    <dxf>
      <border outline="0">
        <bottom style="thin">
          <color indexed="64"/>
        </bottom>
      </border>
    </dxf>
  </rfmt>
  <rcc rId="2702" sId="17" numFmtId="19">
    <oc r="C25">
      <v>42739</v>
    </oc>
    <nc r="C25">
      <v>42753</v>
    </nc>
  </rcc>
  <rcc rId="2703" sId="17" xfDxf="1" dxf="1">
    <nc r="A23" t="inlineStr">
      <is>
        <t>E.R. TEXAS</t>
      </is>
    </nc>
    <ndxf>
      <font>
        <color indexed="8"/>
        <family val="2"/>
      </font>
      <border outline="0">
        <left style="thin">
          <color indexed="64"/>
        </left>
      </border>
    </ndxf>
  </rcc>
  <rcc rId="2704" sId="17" quotePrefix="1">
    <nc r="B23" t="inlineStr">
      <is>
        <t>206W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05" sId="17" ref="A27:XFD28" action="insertRow"/>
  <rfmt sheetId="17" sqref="A27" start="0" length="0">
    <dxf>
      <font>
        <color indexed="8"/>
        <family val="2"/>
      </font>
      <alignment vertical="bottom" wrapText="0"/>
    </dxf>
  </rfmt>
  <rfmt sheetId="17" sqref="B27" start="0" length="0">
    <dxf>
      <font>
        <color indexed="8"/>
        <family val="2"/>
      </font>
      <numFmt numFmtId="0" formatCode="General"/>
      <alignment vertical="bottom" wrapText="0"/>
    </dxf>
  </rfmt>
  <rfmt sheetId="17" sqref="C27" start="0" length="0">
    <dxf>
      <font>
        <color indexed="8"/>
        <family val="2"/>
      </font>
      <alignment wrapText="0"/>
    </dxf>
  </rfmt>
  <rcc rId="2706" sId="17" odxf="1" dxf="1">
    <nc r="D27">
      <f>C27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2707" sId="17" odxf="1" dxf="1">
    <nc r="E27">
      <f>C27+2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708" sId="17" odxf="1" dxf="1">
    <nc r="F27">
      <f>E27+11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709" sId="17" odxf="1" dxf="1">
    <nc r="G27">
      <f>D27+24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710" sId="17" odxf="1" dxf="1">
    <nc r="H27">
      <f>E27+24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711" sId="17" odxf="1" dxf="1">
    <nc r="I27">
      <f>E27+27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712" sId="17" odxf="1" dxf="1">
    <nc r="J27">
      <f>D27+31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2713" sId="17" odxf="1" dxf="1">
    <nc r="K27">
      <f>E27+31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8" start="0" length="0">
    <dxf>
      <border outline="0">
        <bottom style="thin">
          <color indexed="64"/>
        </bottom>
      </border>
    </dxf>
  </rfmt>
  <rfmt sheetId="17" sqref="B28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8" start="0" length="0">
    <dxf>
      <border outline="0">
        <bottom style="thin">
          <color indexed="64"/>
        </bottom>
      </border>
    </dxf>
  </rfmt>
  <rfmt sheetId="17" sqref="D28" start="0" length="0">
    <dxf>
      <border outline="0">
        <bottom style="thin">
          <color indexed="64"/>
        </bottom>
      </border>
    </dxf>
  </rfmt>
  <rfmt sheetId="17" sqref="E28" start="0" length="0">
    <dxf>
      <border outline="0">
        <bottom style="thin">
          <color indexed="64"/>
        </bottom>
      </border>
    </dxf>
  </rfmt>
  <rfmt sheetId="17" sqref="F28" start="0" length="0">
    <dxf>
      <border outline="0">
        <bottom style="thin">
          <color indexed="64"/>
        </bottom>
      </border>
    </dxf>
  </rfmt>
  <rfmt sheetId="17" sqref="G28" start="0" length="0">
    <dxf>
      <border outline="0">
        <bottom style="thin">
          <color indexed="64"/>
        </bottom>
      </border>
    </dxf>
  </rfmt>
  <rfmt sheetId="17" sqref="H28" start="0" length="0">
    <dxf>
      <border outline="0">
        <bottom style="thin">
          <color indexed="64"/>
        </bottom>
      </border>
    </dxf>
  </rfmt>
  <rfmt sheetId="17" sqref="I28" start="0" length="0">
    <dxf>
      <border outline="0">
        <bottom style="thin">
          <color indexed="64"/>
        </bottom>
      </border>
    </dxf>
  </rfmt>
  <rfmt sheetId="17" sqref="J28" start="0" length="0">
    <dxf>
      <border outline="0">
        <bottom style="thin">
          <color indexed="64"/>
        </bottom>
      </border>
    </dxf>
  </rfmt>
  <rfmt sheetId="17" sqref="K28" start="0" length="0">
    <dxf>
      <border outline="0">
        <bottom style="thin">
          <color indexed="64"/>
        </bottom>
      </border>
    </dxf>
  </rfmt>
  <rcc rId="2714" sId="17" xfDxf="1" dxf="1">
    <oc r="A25" t="inlineStr">
      <is>
        <t>CMA CGM MELISANDE</t>
      </is>
    </oc>
    <nc r="A25" t="inlineStr">
      <is>
        <t>UASC UMM QASR</t>
      </is>
    </nc>
    <ndxf>
      <font>
        <color indexed="8"/>
        <family val="2"/>
      </font>
      <border outline="0">
        <left style="thin">
          <color indexed="64"/>
        </left>
      </border>
    </ndxf>
  </rcc>
  <rcc rId="2715" sId="17" quotePrefix="1">
    <oc r="B25" t="inlineStr">
      <is>
        <t>204W</t>
      </is>
    </oc>
    <nc r="B25" t="inlineStr">
      <is>
        <t>208W</t>
      </is>
    </nc>
  </rcc>
  <rcc rId="2716" sId="17" numFmtId="19">
    <nc r="C27">
      <v>42760</v>
    </nc>
  </rcc>
  <rcc rId="2717" sId="17" xfDxf="1" dxf="1">
    <nc r="A27" t="inlineStr">
      <is>
        <t>CMA CGM TITUS</t>
      </is>
    </nc>
    <ndxf>
      <font>
        <color indexed="8"/>
        <family val="2"/>
      </font>
      <border outline="0">
        <left style="thin">
          <color indexed="64"/>
        </left>
      </border>
    </ndxf>
  </rcc>
  <rcc rId="2718" sId="17" quotePrefix="1">
    <nc r="B27" t="inlineStr">
      <is>
        <t>210W</t>
      </is>
    </nc>
  </rcc>
  <rcc rId="2719" sId="17" xfDxf="1" dxf="1">
    <oc r="A29" t="inlineStr">
      <is>
        <t>XIN FEI ZHOU</t>
      </is>
    </oc>
    <nc r="A29" t="inlineStr">
      <is>
        <t>CMA CGM TANCREDI</t>
      </is>
    </nc>
    <ndxf>
      <font>
        <color indexed="8"/>
        <family val="2"/>
      </font>
      <border outline="0">
        <left style="thin">
          <color indexed="64"/>
        </left>
      </border>
    </ndxf>
  </rcc>
  <rcc rId="2720" sId="17" quotePrefix="1">
    <oc r="B29" t="inlineStr">
      <is>
        <t>202W</t>
      </is>
    </oc>
    <nc r="B29" t="inlineStr">
      <is>
        <t>212W</t>
      </is>
    </nc>
  </rcc>
  <rcc rId="2721" sId="17" numFmtId="19">
    <oc r="C29">
      <v>42746</v>
    </oc>
    <nc r="C29">
      <v>42767</v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5" sId="14" numFmtId="19">
    <oc r="G16">
      <v>42712</v>
    </oc>
    <nc r="G16">
      <v>42713</v>
    </nc>
  </rcc>
  <rcc rId="2726" sId="14" xfDxf="1" dxf="1">
    <oc r="F34" t="inlineStr">
      <is>
        <t>TBA</t>
      </is>
    </oc>
    <nc r="F34" t="inlineStr">
      <is>
        <t>CSCL PACIFIC OCEAN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727" sId="14">
    <nc r="F35" t="inlineStr">
      <is>
        <t>019W</t>
      </is>
    </nc>
  </rcc>
  <rcc rId="2728" sId="14" xfDxf="1" dxf="1">
    <oc r="F37" t="inlineStr">
      <is>
        <t>TBA</t>
      </is>
    </oc>
    <nc r="F37" t="inlineStr">
      <is>
        <t>AL MURAYKH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729" sId="14">
    <nc r="F38" t="inlineStr">
      <is>
        <t>702W</t>
      </is>
    </nc>
  </rcc>
  <rcc rId="2730" sId="14" numFmtId="19">
    <oc r="G40">
      <v>42754</v>
    </oc>
    <nc r="G40">
      <v>42768</v>
    </nc>
  </rcc>
  <rcc rId="2731" sId="14" xfDxf="1" dxf="1">
    <oc r="F40" t="inlineStr">
      <is>
        <t>TBA</t>
      </is>
    </oc>
    <nc r="F40" t="inlineStr">
      <is>
        <t>CSCL ARCTIC OCEAN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732" sId="14">
    <nc r="F41" t="inlineStr">
      <is>
        <t>017W</t>
      </is>
    </nc>
  </rcc>
  <rcc rId="2733" sId="14" numFmtId="19">
    <oc r="G43">
      <v>42761</v>
    </oc>
    <nc r="G43">
      <v>42775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4" sId="15">
    <oc r="F28" t="inlineStr">
      <is>
        <t>AL DAHNA</t>
      </is>
    </oc>
    <nc r="F28"/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4" sId="7">
    <oc r="H71">
      <f>H68-$C$68+1</f>
    </oc>
    <nc r="H71">
      <f>H32-$C$33</f>
    </nc>
  </rcc>
  <rcc rId="2035" sId="7">
    <oc r="I71">
      <f>I68-$C$68+1</f>
    </oc>
    <nc r="I71">
      <f>I32-$C$33</f>
    </nc>
  </rcc>
  <rcc rId="2036" sId="7">
    <oc r="J71">
      <f>J68-$C$68+1</f>
    </oc>
    <nc r="J71">
      <f>J32-$C$33</f>
    </nc>
  </rcc>
  <rcc rId="2037" sId="7">
    <oc r="K71">
      <f>K68-$C$68+1</f>
    </oc>
    <nc r="K71">
      <f>K32-$C$33</f>
    </nc>
  </rcc>
  <rcc rId="2038" sId="7">
    <oc r="L71">
      <f>L68-$C$68+1</f>
    </oc>
    <nc r="L71">
      <f>L32-$C$33</f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8" sId="2" xfDxf="1" dxf="1">
    <oc r="A24" t="inlineStr">
      <is>
        <t>BARENTS STRAIT</t>
      </is>
    </oc>
    <nc r="A24" t="inlineStr">
      <is>
        <t>MAX KUDO</t>
      </is>
    </nc>
    <ndxf>
      <border outline="0">
        <left style="thin">
          <color indexed="64"/>
        </left>
      </border>
    </ndxf>
  </rcc>
  <rfmt sheetId="2" sqref="A24" start="0" length="2147483647">
    <dxf>
      <font>
        <color rgb="FFFF0000"/>
        <family val="2"/>
      </font>
    </dxf>
  </rfmt>
  <rcc rId="2739" sId="2" xfDxf="1" dxf="1">
    <oc r="A36" t="inlineStr">
      <is>
        <t>BARENTS STRAIT</t>
      </is>
    </oc>
    <nc r="A36" t="inlineStr">
      <is>
        <t>MAX KUDO</t>
      </is>
    </nc>
    <ndxf>
      <border outline="0">
        <left style="thin">
          <color indexed="64"/>
        </left>
      </border>
    </ndxf>
  </rcc>
  <rfmt sheetId="2" sqref="A36" start="0" length="2147483647">
    <dxf>
      <font>
        <color rgb="FFFF0000"/>
        <family val="2"/>
      </font>
    </dxf>
  </rfmt>
  <rcc rId="2740" sId="3" odxf="1" dxf="1">
    <oc r="A21" t="inlineStr">
      <is>
        <t>BARENTS STRAIT</t>
      </is>
    </oc>
    <nc r="A21" t="inlineStr">
      <is>
        <t>MAX KUDO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741" sId="3" odxf="1" dxf="1">
    <oc r="A33" t="inlineStr">
      <is>
        <t>BARENTS STRAIT</t>
      </is>
    </oc>
    <nc r="A33" t="inlineStr">
      <is>
        <t>MAX KUDO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742" sId="5" odxf="1" dxf="1">
    <oc r="A22" t="inlineStr">
      <is>
        <t>BARENTS STRAIT</t>
      </is>
    </oc>
    <nc r="A22" t="inlineStr">
      <is>
        <t>MAX KUDO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2743" sId="6" odxf="1" dxf="1">
    <oc r="A20" t="inlineStr">
      <is>
        <t>BARENTS STRAIT</t>
      </is>
    </oc>
    <nc r="A20" t="inlineStr">
      <is>
        <t>MAX KUDO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4" sId="17" numFmtId="19">
    <oc r="C13">
      <v>42711</v>
    </oc>
    <nc r="C13">
      <v>42712</v>
    </nc>
  </rcc>
  <rcc rId="2745" sId="17">
    <oc r="A13" t="inlineStr">
      <is>
        <t>CMA CGM RHONE</t>
      </is>
    </oc>
    <nc r="A13" t="inlineStr">
      <is>
        <r>
          <t xml:space="preserve">CMA CGM RHONE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9" sId="15" numFmtId="19">
    <oc r="C23">
      <v>42712</v>
    </oc>
    <nc r="C23">
      <v>42713</v>
    </nc>
  </rcc>
  <rcc rId="2750" sId="15">
    <oc r="A23" t="inlineStr">
      <is>
        <t>CMA CGM ANDROMEDA</t>
      </is>
    </oc>
    <nc r="A23" t="inlineStr">
      <is>
        <r>
          <t xml:space="preserve">CMA CGM ANDROMEDA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4" sId="7">
    <nc r="F28" t="inlineStr">
      <is>
        <t>STOP</t>
      </is>
    </nc>
  </rcc>
  <rfmt sheetId="7" sqref="F28" start="0" length="2147483647">
    <dxf>
      <font>
        <color rgb="FFFF0000"/>
        <family val="2"/>
      </font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5" sId="2" numFmtId="19">
    <oc r="C24">
      <v>42716</v>
    </oc>
    <nc r="C24">
      <v>42718</v>
    </nc>
  </rcc>
  <rcc rId="2756" sId="2">
    <oc r="A24" t="inlineStr">
      <is>
        <t>MAX KUDO</t>
      </is>
    </oc>
    <nc r="A24" t="inlineStr">
      <is>
        <t>MAX KUDO (delay)</t>
      </is>
    </nc>
  </rcc>
  <rfmt sheetId="2" sqref="C24" start="0" length="2147483647">
    <dxf>
      <font>
        <color rgb="FFFF0000"/>
        <family val="2"/>
      </font>
    </dxf>
  </rfmt>
  <rcc rId="2757" sId="3">
    <oc r="A21" t="inlineStr">
      <is>
        <t>MAX KUDO</t>
      </is>
    </oc>
    <nc r="A21" t="inlineStr">
      <is>
        <t>MAX KUDO (delay)</t>
      </is>
    </nc>
  </rcc>
  <rcc rId="2758" sId="3" odxf="1" dxf="1" numFmtId="19">
    <oc r="C21">
      <v>42716</v>
    </oc>
    <nc r="C21">
      <v>42718</v>
    </nc>
    <odxf>
      <font>
        <family val="2"/>
      </font>
    </odxf>
    <ndxf>
      <font>
        <color rgb="FFFF0000"/>
        <family val="2"/>
      </font>
    </ndxf>
  </rcc>
  <rcc rId="2759" sId="5">
    <oc r="A22" t="inlineStr">
      <is>
        <t>MAX KUDO</t>
      </is>
    </oc>
    <nc r="A22" t="inlineStr">
      <is>
        <t>MAX KUDO (delay)</t>
      </is>
    </nc>
  </rcc>
  <rcc rId="2760" sId="5" odxf="1" dxf="1" numFmtId="19">
    <oc r="C22">
      <v>42716</v>
    </oc>
    <nc r="C22">
      <v>42718</v>
    </nc>
    <odxf>
      <font>
        <family val="2"/>
      </font>
    </odxf>
    <ndxf>
      <font>
        <color rgb="FFFF0000"/>
        <family val="2"/>
      </font>
    </ndxf>
  </rcc>
  <rcc rId="2761" sId="6">
    <oc r="A20" t="inlineStr">
      <is>
        <t>MAX KUDO</t>
      </is>
    </oc>
    <nc r="A20" t="inlineStr">
      <is>
        <t>MAX KUDO (delay)</t>
      </is>
    </nc>
  </rcc>
  <rcc rId="2762" sId="6" odxf="1" dxf="1" numFmtId="19">
    <oc r="C20">
      <v>42716</v>
    </oc>
    <nc r="C20">
      <v>42718</v>
    </nc>
    <odxf>
      <font>
        <family val="2"/>
      </font>
    </odxf>
    <ndxf>
      <font>
        <color rgb="FFFF0000"/>
        <family val="2"/>
      </font>
    </ndxf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3" sId="13" xfDxf="1" dxf="1">
    <oc r="F28" t="inlineStr">
      <is>
        <t>MAERSK LANGKLOOF</t>
      </is>
    </oc>
    <nc r="F28" t="inlineStr">
      <is>
        <t>SEROJA TIGA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3" sqref="F28" start="0" length="2147483647">
    <dxf>
      <font>
        <color rgb="FFFF0000"/>
        <family val="2"/>
      </font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4" sId="7" numFmtId="19">
    <oc r="E24">
      <f>+C24+2</f>
    </oc>
    <nc r="E24">
      <v>42721</v>
    </nc>
  </rcc>
  <rcc rId="2765" sId="13" numFmtId="19">
    <oc r="E28">
      <f>+C28+2</f>
    </oc>
    <nc r="E28">
      <v>42721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6" sId="3" xfDxf="1" dxf="1">
    <oc r="F31" t="inlineStr">
      <is>
        <t>TBA</t>
      </is>
    </oc>
    <nc r="F31" t="inlineStr">
      <is>
        <t>MSC CAPELLA</t>
      </is>
    </nc>
    <ndxf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767" sId="3">
    <nc r="F32" t="inlineStr">
      <is>
        <t>701E</t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8" sId="14" numFmtId="19">
    <oc r="C22">
      <v>42716</v>
    </oc>
    <nc r="C22">
      <v>42717</v>
    </nc>
  </rcc>
  <rcc rId="2769" sId="14">
    <oc r="A22" t="inlineStr">
      <is>
        <t>HANSA HOMBURG</t>
      </is>
    </oc>
    <nc r="A22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770" sId="11">
    <oc r="A18" t="inlineStr">
      <is>
        <t>HANSA HOMBURG</t>
      </is>
    </oc>
    <nc r="A18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771" sId="9">
    <oc r="A17" t="inlineStr">
      <is>
        <t>HANSA HOMBURG</t>
      </is>
    </oc>
    <nc r="A17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772" sId="9" numFmtId="19">
    <oc r="C17">
      <v>42716</v>
    </oc>
    <nc r="C17">
      <v>42717</v>
    </nc>
  </rcc>
  <rcc rId="2773" sId="11" numFmtId="19">
    <oc r="C18">
      <v>42716</v>
    </oc>
    <nc r="C18">
      <v>42717</v>
    </nc>
  </rcc>
  <rcc rId="2774" sId="16">
    <oc r="A21" t="inlineStr">
      <is>
        <t>HANSA HOMBURG</t>
      </is>
    </oc>
    <nc r="A21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2775" sId="16" numFmtId="19">
    <oc r="C21">
      <v>42716</v>
    </oc>
    <nc r="C21">
      <v>42717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6" sId="7">
    <oc r="A35" t="inlineStr">
      <is>
        <t>HAMMONIA INTERNUM</t>
      </is>
    </oc>
    <nc r="A35"/>
  </rcc>
  <rcc rId="2777" sId="7">
    <oc r="A38" t="inlineStr">
      <is>
        <t>HAMMONIA INTERNUM</t>
      </is>
    </oc>
    <nc r="A38"/>
  </rcc>
  <rcc rId="2778" sId="7">
    <oc r="A41" t="inlineStr">
      <is>
        <t>HAMMONIA INTERNUM</t>
      </is>
    </oc>
    <nc r="A41"/>
  </rcc>
  <rcc rId="2779" sId="7">
    <oc r="A44" t="inlineStr">
      <is>
        <t>HAMMONIA INTERNUM</t>
      </is>
    </oc>
    <nc r="A44"/>
  </rcc>
  <rcc rId="2780" sId="7">
    <oc r="A47" t="inlineStr">
      <is>
        <t>HAMMONIA INTERNUM</t>
      </is>
    </oc>
    <nc r="A47"/>
  </rcc>
  <rcc rId="2781" sId="7">
    <oc r="A50" t="inlineStr">
      <is>
        <t>HAMMONIA INTERNUM</t>
      </is>
    </oc>
    <nc r="A50"/>
  </rcc>
  <rcc rId="2782" sId="7">
    <oc r="A53" t="inlineStr">
      <is>
        <t>HAMMONIA INTERNUM</t>
      </is>
    </oc>
    <nc r="A53"/>
  </rcc>
  <rcc rId="2783" sId="7">
    <oc r="A56" t="inlineStr">
      <is>
        <t>HAMMONIA INTERNUM</t>
      </is>
    </oc>
    <nc r="A56"/>
  </rcc>
  <rcc rId="2784" sId="7">
    <oc r="A59" t="inlineStr">
      <is>
        <t>HAMMONIA INTERNUM</t>
      </is>
    </oc>
    <nc r="A59"/>
  </rcc>
  <rcc rId="2785" sId="7">
    <oc r="A62" t="inlineStr">
      <is>
        <t>HAMMONIA INTERNUM</t>
      </is>
    </oc>
    <nc r="A62"/>
  </rcc>
  <rcc rId="2786" sId="7">
    <oc r="A65" t="inlineStr">
      <is>
        <t>HAMMONIA INTERNUM</t>
      </is>
    </oc>
    <nc r="A65"/>
  </rcc>
  <rcc rId="2787" sId="7">
    <oc r="A68" t="inlineStr">
      <is>
        <t>HAMMONIA INTERNUM</t>
      </is>
    </oc>
    <nc r="A68"/>
  </rcc>
  <rrc rId="2788" sId="7" ref="A8:XFD8" action="deleteRow">
    <undo index="65535" exp="area" ref3D="1" dr="$A$35:$XFD$70" dn="Z_AFA97FE5_EB2D_4EBD_A937_DC2E6D78335A_.wvu.Rows" sId="7"/>
    <undo index="65535" exp="area" ref3D="1" dr="$A$14:$XFD$28" dn="Z_C836EF1A_2139_4C09_ABA7_0F571B2ADA53_.wvu.Rows" sId="7"/>
    <undo index="65535" exp="area" ref3D="1" dr="$A$8:$XFD$13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1688</v>
      </nc>
      <ndxf>
        <alignment horizontal="left"/>
      </ndxf>
    </rcc>
    <rcc rId="0" sId="7" dxf="1" numFmtId="19">
      <nc r="C8">
        <v>42681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E.R. KOBE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42690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2789" sId="7" ref="A8:XFD8" action="deleteRow">
    <undo index="65535" exp="area" ref3D="1" dr="$A$34:$XFD$69" dn="Z_AFA97FE5_EB2D_4EBD_A937_DC2E6D78335A_.wvu.Rows" sId="7"/>
    <undo index="65535" exp="area" ref3D="1" dr="$A$13:$XFD$27" dn="Z_C836EF1A_2139_4C09_ABA7_0F571B2ADA53_.wvu.Rows" sId="7"/>
    <undo index="65535" exp="area" ref3D="1" dr="$A$8:$XFD$12" dn="Z_1C65A68F_C576_41BB_82FA_93215F14D9DD_.wvu.Rows" sId="7"/>
    <rfmt sheetId="7" xfDxf="1" sqref="A8:XFD8" start="0" length="0"/>
    <rcc rId="0" sId="7" dxf="1">
      <nc r="A8" t="inlineStr">
        <is>
          <t>MAGNAVIA (delay)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7" dxf="1">
      <nc r="B8">
        <v>1608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7" dxf="1" numFmtId="19">
      <nc r="C8">
        <v>42684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635S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2790" sId="7" ref="A8:XFD8" action="deleteRow">
    <undo index="65535" exp="area" ref3D="1" dr="$A$33:$XFD$68" dn="Z_AFA97FE5_EB2D_4EBD_A937_DC2E6D78335A_.wvu.Rows" sId="7"/>
    <undo index="65535" exp="area" ref3D="1" dr="$A$12:$XFD$26" dn="Z_C836EF1A_2139_4C09_ABA7_0F571B2ADA53_.wvu.Rows" sId="7"/>
    <undo index="65535" exp="area" ref3D="1" dr="$A$8:$XFD$11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7" sqref="F8" start="0" length="0">
      <dxf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dxf>
    </rfmt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2791" sId="7" ref="A8:XFD8" action="deleteRow">
    <undo index="65535" exp="area" ref3D="1" dr="$A$32:$XFD$67" dn="Z_AFA97FE5_EB2D_4EBD_A937_DC2E6D78335A_.wvu.Rows" sId="7"/>
    <undo index="65535" exp="area" ref3D="1" dr="$A$11:$XFD$25" dn="Z_C836EF1A_2139_4C09_ABA7_0F571B2ADA53_.wvu.Rows" sId="7"/>
    <undo index="65535" exp="area" ref3D="1" dr="$A$8:$XFD$10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1690</v>
      </nc>
      <ndxf>
        <alignment horizontal="left"/>
      </ndxf>
    </rcc>
    <rcc rId="0" sId="7" dxf="1" numFmtId="19">
      <nc r="C8">
        <v>42688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WIDE CHARLIE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42697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2792" sId="7" ref="A8:XFD8" action="deleteRow">
    <undo index="65535" exp="area" ref3D="1" dr="$A$31:$XFD$66" dn="Z_AFA97FE5_EB2D_4EBD_A937_DC2E6D78335A_.wvu.Rows" sId="7"/>
    <undo index="65535" exp="area" ref3D="1" dr="$A$10:$XFD$24" dn="Z_C836EF1A_2139_4C09_ABA7_0F571B2ADA53_.wvu.Rows" sId="7"/>
    <undo index="65535" exp="area" ref3D="1" dr="$A$8:$XFD$9" dn="Z_1C65A68F_C576_41BB_82FA_93215F14D9DD_.wvu.Rows" sId="7"/>
    <rfmt sheetId="7" xfDxf="1" sqref="A8:XFD8" start="0" length="0"/>
    <rcc rId="0" sId="7" dxf="1">
      <nc r="A8" t="inlineStr">
        <is>
          <t>LINDAVIA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7" dxf="1">
      <nc r="B8">
        <v>1602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7" dxf="1" numFmtId="19">
      <nc r="C8">
        <v>42690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636S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2793" sId="7" ref="A8:XFD8" action="deleteRow">
    <undo index="65535" exp="area" ref3D="1" dr="$A$30:$XFD$65" dn="Z_AFA97FE5_EB2D_4EBD_A937_DC2E6D78335A_.wvu.Rows" sId="7"/>
    <undo index="65535" exp="area" ref3D="1" dr="$A$9:$XFD$23" dn="Z_C836EF1A_2139_4C09_ABA7_0F571B2ADA53_.wvu.Rows" sId="7"/>
    <undo index="65535" exp="area" ref3D="1" dr="$A$8:$XFD$8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7" sqref="F8" start="0" length="0">
      <dxf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dxf>
    </rfmt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2794" sId="7" ref="A8:XFD8" action="deleteRow">
    <undo index="65535" exp="area" ref3D="1" dr="$A$29:$XFD$64" dn="Z_AFA97FE5_EB2D_4EBD_A937_DC2E6D78335A_.wvu.Rows" sId="7"/>
    <undo index="65535" exp="area" ref3D="1" dr="$A$8:$XFD$22" dn="Z_C836EF1A_2139_4C09_ABA7_0F571B2ADA53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1692</v>
      </nc>
      <ndxf>
        <alignment horizontal="left"/>
      </ndxf>
    </rcc>
    <rcc rId="0" sId="7" dxf="1" numFmtId="19">
      <nc r="C8">
        <v>42695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MOL PRESTIGE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42704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 numFmtId="19">
      <nc r="H8">
        <v>637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2795" sId="7" ref="A8:XFD8" action="deleteRow">
    <undo index="65535" exp="area" ref3D="1" dr="$A$28:$XFD$63" dn="Z_AFA97FE5_EB2D_4EBD_A937_DC2E6D78335A_.wvu.Rows" sId="7"/>
    <undo index="65535" exp="area" ref3D="1" dr="$A$8:$XFD$21" dn="Z_C836EF1A_2139_4C09_ABA7_0F571B2ADA53_.wvu.Rows" sId="7"/>
    <rfmt sheetId="7" xfDxf="1" sqref="A8:XFD8" start="0" length="0"/>
    <rcc rId="0" sId="7" dxf="1">
      <nc r="A8" t="inlineStr">
        <is>
          <t>SPIRIT OF CAPE TOWN</t>
        </is>
      </nc>
      <ndxf>
        <border outline="0">
          <left style="thin">
            <color indexed="64"/>
          </left>
        </border>
      </ndxf>
    </rcc>
    <rcc rId="0" sId="7" dxf="1">
      <nc r="B8">
        <v>1604</v>
      </nc>
      <ndxf>
        <alignment horizontal="left"/>
      </ndxf>
    </rcc>
    <rcc rId="0" sId="7" dxf="1" numFmtId="19">
      <nc r="C8">
        <v>42697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637S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2796" sId="7" ref="A8:XFD8" action="deleteRow">
    <undo index="65535" exp="area" ref3D="1" dr="$A$27:$XFD$62" dn="Z_AFA97FE5_EB2D_4EBD_A937_DC2E6D78335A_.wvu.Rows" sId="7"/>
    <undo index="65535" exp="area" ref3D="1" dr="$A$8:$XFD$20" dn="Z_C836EF1A_2139_4C09_ABA7_0F571B2ADA53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>
      <nc r="F8" t="inlineStr">
        <is>
          <t>(OPEN)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ndxf>
    </rcc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2797" sId="7" ref="A8:XFD8" action="deleteRow">
    <undo index="65535" exp="area" ref3D="1" dr="$A$26:$XFD$61" dn="Z_AFA97FE5_EB2D_4EBD_A937_DC2E6D78335A_.wvu.Rows" sId="7"/>
    <undo index="65535" exp="area" ref3D="1" dr="$A$8:$XFD$19" dn="Z_C836EF1A_2139_4C09_ABA7_0F571B2ADA53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1694</v>
      </nc>
      <ndxf>
        <alignment horizontal="left"/>
      </ndxf>
    </rcc>
    <rcc rId="0" sId="7" dxf="1" numFmtId="19">
      <nc r="C8">
        <v>42702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IRENES WARWICK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42711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2798" sId="7" ref="A8:XFD8" action="deleteRow">
    <undo index="65535" exp="area" ref3D="1" dr="$A$25:$XFD$60" dn="Z_AFA97FE5_EB2D_4EBD_A937_DC2E6D78335A_.wvu.Rows" sId="7"/>
    <undo index="65535" exp="area" ref3D="1" dr="$A$8:$XFD$18" dn="Z_C836EF1A_2139_4C09_ABA7_0F571B2ADA53_.wvu.Rows" sId="7"/>
    <rfmt sheetId="7" xfDxf="1" sqref="A8:XFD8" start="0" length="0"/>
    <rcc rId="0" sId="7" dxf="1">
      <nc r="A8" t="inlineStr">
        <is>
          <r>
            <t xml:space="preserve">BONAVIA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7" dxf="1">
      <nc r="B8">
        <v>1620</v>
      </nc>
      <ndxf>
        <alignment horizontal="left"/>
      </ndxf>
    </rcc>
    <rcc rId="0" sId="7" dxf="1" numFmtId="19">
      <nc r="C8">
        <v>42706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638S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2799" sId="7" ref="A8:XFD8" action="deleteRow">
    <undo index="65535" exp="area" ref3D="1" dr="$A$24:$XFD$59" dn="Z_AFA97FE5_EB2D_4EBD_A937_DC2E6D78335A_.wvu.Rows" sId="7"/>
    <undo index="65535" exp="area" ref3D="1" dr="$A$8:$XFD$17" dn="Z_C836EF1A_2139_4C09_ABA7_0F571B2ADA53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7" sqref="F8" start="0" length="0">
      <dxf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dxf>
    </rfmt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dn rId="0" localSheetId="7" customView="1" name="Z_AFA97FE5_EB2D_4EBD_A937_DC2E6D78335A_.wvu.Rows" hidden="1" oldHidden="1">
    <oldFormula>'AAUS NL (TPP)'!$23:$58</oldFormula>
  </rdn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2'!$A$1:$O$64</formula>
    <oldFormula>'ASPA 2'!$A$1:$O$64</old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9" sId="16">
    <oc r="B53" t="inlineStr">
      <is>
        <t>12:00 - SUN - CAT LAI</t>
      </is>
    </oc>
    <nc r="B53" t="inlineStr">
      <is>
        <t>06:00- SUN - CAT LAI</t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2'!$A$1:$O$64</formula>
    <oldFormula>'ASPA 2'!$A$1:$O$64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1" sId="17" ref="A25:XFD28" action="insertRow"/>
  <rcc rId="662" sId="17" odxf="1" dxf="1">
    <nc r="A25" t="inlineStr">
      <is>
        <t>CMA CGM BIANCA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663" sId="17" odxf="1" dxf="1" quotePrefix="1">
    <nc r="B25" t="inlineStr">
      <is>
        <t>200W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664" sId="17" odxf="1" dxf="1" numFmtId="19">
    <nc r="C25">
      <v>42725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665" sId="17" odxf="1" dxf="1">
    <nc r="D25">
      <f>C25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666" sId="17" odxf="1" dxf="1">
    <nc r="E25">
      <f>C25+2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67" sId="17" odxf="1" dxf="1">
    <nc r="F25">
      <f>E25+11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68" sId="17" odxf="1" dxf="1">
    <nc r="G25">
      <f>D25+24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69" sId="17" odxf="1" dxf="1">
    <nc r="H25">
      <f>E25+24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70" sId="17" odxf="1" dxf="1">
    <nc r="I25">
      <f>E25+27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71" sId="17" odxf="1" dxf="1">
    <nc r="J25">
      <f>D25+31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72" sId="17" odxf="1" dxf="1">
    <nc r="K25">
      <f>E25+31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6" start="0" length="0">
    <dxf>
      <border outline="0">
        <bottom style="thin">
          <color indexed="64"/>
        </bottom>
      </border>
    </dxf>
  </rfmt>
  <rfmt sheetId="17" sqref="B26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6" start="0" length="0">
    <dxf>
      <border outline="0">
        <bottom style="thin">
          <color indexed="64"/>
        </bottom>
      </border>
    </dxf>
  </rfmt>
  <rfmt sheetId="17" sqref="D26" start="0" length="0">
    <dxf>
      <border outline="0">
        <bottom style="thin">
          <color indexed="64"/>
        </bottom>
      </border>
    </dxf>
  </rfmt>
  <rfmt sheetId="17" sqref="E26" start="0" length="0">
    <dxf>
      <border outline="0">
        <bottom style="thin">
          <color indexed="64"/>
        </bottom>
      </border>
    </dxf>
  </rfmt>
  <rfmt sheetId="17" sqref="F26" start="0" length="0">
    <dxf>
      <border outline="0">
        <bottom style="thin">
          <color indexed="64"/>
        </bottom>
      </border>
    </dxf>
  </rfmt>
  <rfmt sheetId="17" sqref="G26" start="0" length="0">
    <dxf>
      <border outline="0">
        <bottom style="thin">
          <color indexed="64"/>
        </bottom>
      </border>
    </dxf>
  </rfmt>
  <rfmt sheetId="17" sqref="H26" start="0" length="0">
    <dxf>
      <border outline="0">
        <bottom style="thin">
          <color indexed="64"/>
        </bottom>
      </border>
    </dxf>
  </rfmt>
  <rfmt sheetId="17" sqref="I26" start="0" length="0">
    <dxf>
      <border outline="0">
        <bottom style="thin">
          <color indexed="64"/>
        </bottom>
      </border>
    </dxf>
  </rfmt>
  <rfmt sheetId="17" sqref="J26" start="0" length="0">
    <dxf>
      <border outline="0">
        <bottom style="thin">
          <color indexed="64"/>
        </bottom>
      </border>
    </dxf>
  </rfmt>
  <rfmt sheetId="17" sqref="K26" start="0" length="0">
    <dxf>
      <border outline="0">
        <bottom style="thin">
          <color indexed="64"/>
        </bottom>
      </border>
    </dxf>
  </rfmt>
  <rcc rId="673" sId="17" odxf="1" dxf="1">
    <nc r="A27" t="inlineStr">
      <is>
        <t>CSCL ASIA</t>
      </is>
    </nc>
    <odxf>
      <font>
        <family val="2"/>
      </font>
      <alignment vertical="top" wrapText="1"/>
    </odxf>
    <ndxf>
      <font>
        <color indexed="8"/>
        <family val="2"/>
      </font>
      <alignment vertical="bottom" wrapText="0"/>
    </ndxf>
  </rcc>
  <rcc rId="674" sId="17" odxf="1" dxf="1" quotePrefix="1">
    <nc r="B27" t="inlineStr">
      <is>
        <t>202W</t>
      </is>
    </nc>
    <odxf>
      <font>
        <family val="2"/>
      </font>
      <numFmt numFmtId="21" formatCode="dd\-mmm"/>
      <alignment vertical="top" wrapText="1"/>
    </odxf>
    <ndxf>
      <font>
        <color indexed="8"/>
        <family val="2"/>
      </font>
      <numFmt numFmtId="0" formatCode="General"/>
      <alignment vertical="bottom" wrapText="0"/>
    </ndxf>
  </rcc>
  <rcc rId="675" sId="17" odxf="1" dxf="1" numFmtId="19">
    <nc r="C27">
      <v>42732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676" sId="17" odxf="1" dxf="1">
    <nc r="D27">
      <f>C27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677" sId="17" odxf="1" dxf="1">
    <nc r="E27">
      <f>C27+2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78" sId="17" odxf="1" dxf="1">
    <nc r="F27">
      <f>E27+11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79" sId="17" odxf="1" dxf="1">
    <nc r="G27">
      <f>D27+24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80" sId="17" odxf="1" dxf="1">
    <nc r="H27">
      <f>E27+24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81" sId="17" odxf="1" dxf="1">
    <nc r="I27">
      <f>E27+27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82" sId="17" odxf="1" dxf="1">
    <nc r="J27">
      <f>D27+31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683" sId="17" odxf="1" dxf="1">
    <nc r="K27">
      <f>E27+31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17" sqref="A28" start="0" length="0">
    <dxf>
      <border outline="0">
        <bottom style="thin">
          <color indexed="64"/>
        </bottom>
      </border>
    </dxf>
  </rfmt>
  <rfmt sheetId="17" sqref="B28" start="0" length="0">
    <dxf>
      <border outline="0">
        <right style="thin">
          <color indexed="64"/>
        </right>
        <bottom style="thin">
          <color indexed="64"/>
        </bottom>
      </border>
    </dxf>
  </rfmt>
  <rfmt sheetId="17" sqref="C28" start="0" length="0">
    <dxf>
      <border outline="0">
        <bottom style="thin">
          <color indexed="64"/>
        </bottom>
      </border>
    </dxf>
  </rfmt>
  <rfmt sheetId="17" sqref="D28" start="0" length="0">
    <dxf>
      <border outline="0">
        <bottom style="thin">
          <color indexed="64"/>
        </bottom>
      </border>
    </dxf>
  </rfmt>
  <rfmt sheetId="17" sqref="E28" start="0" length="0">
    <dxf>
      <border outline="0">
        <bottom style="thin">
          <color indexed="64"/>
        </bottom>
      </border>
    </dxf>
  </rfmt>
  <rfmt sheetId="17" sqref="F28" start="0" length="0">
    <dxf>
      <border outline="0">
        <bottom style="thin">
          <color indexed="64"/>
        </bottom>
      </border>
    </dxf>
  </rfmt>
  <rfmt sheetId="17" sqref="G28" start="0" length="0">
    <dxf>
      <border outline="0">
        <bottom style="thin">
          <color indexed="64"/>
        </bottom>
      </border>
    </dxf>
  </rfmt>
  <rfmt sheetId="17" sqref="H28" start="0" length="0">
    <dxf>
      <border outline="0">
        <bottom style="thin">
          <color indexed="64"/>
        </bottom>
      </border>
    </dxf>
  </rfmt>
  <rfmt sheetId="17" sqref="I28" start="0" length="0">
    <dxf>
      <border outline="0">
        <bottom style="thin">
          <color indexed="64"/>
        </bottom>
      </border>
    </dxf>
  </rfmt>
  <rfmt sheetId="17" sqref="J28" start="0" length="0">
    <dxf>
      <border outline="0">
        <bottom style="thin">
          <color indexed="64"/>
        </bottom>
      </border>
    </dxf>
  </rfmt>
  <rfmt sheetId="17" sqref="K28" start="0" length="0">
    <dxf>
      <border outline="0">
        <bottom style="thin">
          <color indexed="64"/>
        </bottom>
      </border>
    </dxf>
  </rfmt>
  <rcc rId="684" sId="17" numFmtId="19">
    <oc r="C29">
      <v>42725</v>
    </oc>
    <nc r="C29">
      <v>42739</v>
    </nc>
  </rcc>
  <rcc rId="685" sId="17" xfDxf="1" dxf="1">
    <oc r="A29" t="inlineStr">
      <is>
        <t>CMA CGM BIANCA</t>
      </is>
    </oc>
    <nc r="A29" t="inlineStr">
      <is>
        <t>CMA CGM MELISANDE</t>
      </is>
    </nc>
    <ndxf>
      <font>
        <color indexed="8"/>
        <family val="2"/>
      </font>
      <border outline="0">
        <left style="thin">
          <color indexed="64"/>
        </left>
      </border>
    </ndxf>
  </rcc>
  <rcc rId="686" sId="17" quotePrefix="1">
    <oc r="B29" t="inlineStr">
      <is>
        <t>200W</t>
      </is>
    </oc>
    <nc r="B29" t="inlineStr">
      <is>
        <t>204W</t>
      </is>
    </nc>
  </rcc>
  <rcc rId="687" sId="17" numFmtId="19">
    <oc r="C31">
      <v>42732</v>
    </oc>
    <nc r="C31">
      <v>42746</v>
    </nc>
  </rcc>
  <rcc rId="688" sId="17" xfDxf="1" dxf="1">
    <oc r="A31" t="inlineStr">
      <is>
        <t>CSCL ASIA</t>
      </is>
    </oc>
    <nc r="A31" t="inlineStr">
      <is>
        <t>XIN FEI ZHOU</t>
      </is>
    </nc>
    <ndxf>
      <font>
        <color indexed="8"/>
        <family val="2"/>
      </font>
      <border outline="0">
        <left style="thin">
          <color indexed="64"/>
        </left>
      </border>
    </ndxf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4" odxf="1" dxf="1">
    <nc r="F27" t="inlineStr">
      <is>
        <t>(FULL)</t>
      </is>
    </nc>
    <odxf>
      <font>
        <sz val="10"/>
        <color auto="1"/>
        <name val="Arial"/>
        <family val="2"/>
        <scheme val="none"/>
      </font>
      <alignment horizontal="general"/>
    </odxf>
    <ndxf>
      <font>
        <sz val="10"/>
        <color rgb="FFFF0000"/>
        <name val="Arial"/>
        <family val="2"/>
        <scheme val="none"/>
      </font>
      <alignment horizontal="center"/>
    </ndxf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0" sId="14">
    <oc r="F27" t="inlineStr">
      <is>
        <t>(FULL)</t>
      </is>
    </oc>
    <nc r="F27" t="inlineStr">
      <is>
        <t>(STOP)</t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1" sId="16" odxf="1" dxf="1">
    <nc r="F23" t="inlineStr">
      <is>
        <t>(STOP)</t>
      </is>
    </nc>
    <odxf>
      <font>
        <sz val="10"/>
        <color auto="1"/>
        <name val="Arial"/>
        <family val="2"/>
        <scheme val="none"/>
      </font>
      <alignment horizontal="general"/>
    </odxf>
    <ndxf>
      <font>
        <sz val="10"/>
        <color rgb="FFFF0000"/>
        <name val="Arial"/>
        <family val="2"/>
        <scheme val="none"/>
      </font>
      <alignment horizontal="center"/>
    </ndxf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2" sId="15">
    <oc r="A17" t="inlineStr">
      <is>
        <t>CSCL JUPITER</t>
      </is>
    </oc>
    <nc r="A17" t="inlineStr">
      <is>
        <r>
          <t xml:space="preserve">CSCL JUPITER </t>
        </r>
        <r>
          <rPr>
            <sz val="10"/>
            <color rgb="FFFF0000"/>
            <rFont val="Arial"/>
            <family val="2"/>
          </rPr>
          <t>(FULL)</t>
        </r>
      </is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3" sId="15">
    <oc r="A15" t="inlineStr">
      <is>
        <t>CMA CGM LAPEROUSE</t>
      </is>
    </oc>
    <nc r="A15" t="inlineStr">
      <is>
        <r>
          <t xml:space="preserve">CMA CGM LAPEROUSE </t>
        </r>
        <r>
          <rPr>
            <sz val="10"/>
            <color rgb="FFFF0000"/>
            <rFont val="Arial"/>
            <family val="2"/>
          </rPr>
          <t>(FULL)</t>
        </r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4" sId="16">
    <nc r="F26" t="inlineStr">
      <is>
        <t>(STOP)</t>
      </is>
    </nc>
  </rcc>
  <rfmt sheetId="16" sqref="F26" start="0" length="2147483647">
    <dxf>
      <font>
        <color rgb="FFFF0000"/>
        <family val="2"/>
      </font>
    </dxf>
  </rfmt>
  <rfmt sheetId="16" sqref="F26">
    <dxf>
      <alignment horizontal="center"/>
    </dxf>
  </rfmt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8" sId="15">
    <oc r="K13">
      <f>E13+35</f>
    </oc>
    <nc r="K13" t="inlineStr">
      <is>
        <t>LDN GW</t>
      </is>
    </nc>
  </rcc>
  <rcc rId="699" sId="15" numFmtId="19">
    <nc r="K14">
      <v>42707</v>
    </nc>
  </rcc>
  <rfmt sheetId="15" sqref="K13:K14" start="0" length="2147483647">
    <dxf>
      <font>
        <color rgb="FFFF0000"/>
        <family val="2"/>
      </font>
    </dxf>
  </rfmt>
  <rcc rId="700" sId="15" odxf="1" dxf="1">
    <oc r="K15">
      <f>E15+35</f>
    </oc>
    <nc r="K15" t="inlineStr">
      <is>
        <t>LDN GW</t>
      </is>
    </nc>
    <odxf>
      <font>
        <family val="2"/>
      </font>
    </odxf>
    <ndxf>
      <font>
        <color rgb="FFFF0000"/>
        <family val="2"/>
      </font>
    </ndxf>
  </rcc>
  <rfmt sheetId="15" sqref="K16" start="0" length="0">
    <dxf>
      <font>
        <color rgb="FFFF0000"/>
        <family val="2"/>
      </font>
    </dxf>
  </rfmt>
  <rcc rId="701" sId="15" numFmtId="19">
    <nc r="K16">
      <v>42714</v>
    </nc>
  </rcc>
  <rcc rId="702" sId="15" odxf="1" dxf="1">
    <oc r="K23">
      <f>E23+35</f>
    </oc>
    <nc r="K23" t="inlineStr">
      <is>
        <t>LDN GW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fmt sheetId="15" sqref="K24" start="0" length="0">
    <dxf>
      <font>
        <color rgb="FFFF0000"/>
        <family val="2"/>
      </font>
    </dxf>
  </rfmt>
  <rcc rId="703" sId="15" numFmtId="19">
    <nc r="K24" t="inlineStr">
      <is>
        <t>7/</t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7" sId="15" numFmtId="19">
    <oc r="K24" t="inlineStr">
      <is>
        <t>7/</t>
      </is>
    </oc>
    <nc r="K24">
      <v>42742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5">
    <oc r="G29">
      <f>G23-$C$23</f>
    </oc>
    <nc r="G29">
      <f>G21-$C$21</f>
    </nc>
  </rcc>
  <rcc rId="709" sId="15">
    <oc r="H29">
      <f>H23-$C$23</f>
    </oc>
    <nc r="H29">
      <f>H21-$C$21</f>
    </nc>
  </rcc>
  <rcc rId="710" sId="15">
    <oc r="I29">
      <f>I23-$C$23</f>
    </oc>
    <nc r="I29">
      <f>I21-$C$21</f>
    </nc>
  </rcc>
  <rcc rId="711" sId="15">
    <oc r="J29">
      <f>J23-$C$23</f>
    </oc>
    <nc r="J29">
      <f>J21-$C$21</f>
    </nc>
  </rcc>
  <rcc rId="712" sId="15">
    <oc r="K29">
      <f>K23-$C$23</f>
    </oc>
    <nc r="K29">
      <f>K21-$C$21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3" sId="4" xfDxf="1" dxf="1" quotePrefix="1">
    <oc r="F19" t="inlineStr">
      <is>
        <t>CAUTIN</t>
      </is>
    </oc>
    <nc r="F19" t="inlineStr">
      <is>
        <t>CORCOVADO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44" sId="4" quotePrefix="1">
    <oc r="F20" t="inlineStr">
      <is>
        <t>648E</t>
      </is>
    </oc>
    <nc r="F20" t="inlineStr">
      <is>
        <t>647E</t>
      </is>
    </nc>
  </rcc>
  <rcc rId="2045" sId="4" xfDxf="1" dxf="1" quotePrefix="1">
    <oc r="F22" t="inlineStr">
      <is>
        <t>CAUQUENES</t>
      </is>
    </oc>
    <nc r="F22" t="inlineStr">
      <is>
        <t>CAUTIN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46" sId="4" quotePrefix="1">
    <oc r="F23" t="inlineStr">
      <is>
        <t>649E</t>
      </is>
    </oc>
    <nc r="F23" t="inlineStr">
      <is>
        <t>648E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xfDxf="1" sqref="F36" start="0" length="0">
    <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13" sId="16">
    <oc r="F36" t="inlineStr">
      <is>
        <t>TBA</t>
      </is>
    </oc>
    <nc r="F36"/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7" sId="3" xfDxf="1" dxf="1">
    <oc r="A17" t="inlineStr">
      <is>
        <t>MAX CONTENDER</t>
      </is>
    </oc>
    <nc r="A17" t="inlineStr">
      <is>
        <t>FRISIA LAHN</t>
      </is>
    </nc>
    <ndxf>
      <border outline="0">
        <left style="thin">
          <color indexed="64"/>
        </left>
      </border>
    </ndxf>
  </rcc>
  <rcc rId="718" sId="3" numFmtId="4">
    <oc r="B17">
      <v>1628</v>
    </oc>
    <nc r="B17">
      <v>1624</v>
    </nc>
  </rcc>
  <rfmt sheetId="3" sqref="A17:B17" start="0" length="2147483647">
    <dxf>
      <font>
        <color rgb="FFFF0000"/>
        <family val="2"/>
      </font>
    </dxf>
  </rfmt>
  <rcc rId="719" sId="2" odxf="1" dxf="1">
    <oc r="A19" t="inlineStr">
      <is>
        <t>MAX CONTENDER</t>
      </is>
    </oc>
    <nc r="A19" t="inlineStr">
      <is>
        <t>FRISIA LAHN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720" sId="2" odxf="1" dxf="1" numFmtId="4">
    <oc r="B19">
      <v>1628</v>
    </oc>
    <nc r="B19">
      <v>1624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721" sId="6" odxf="1" dxf="1">
    <oc r="A15" t="inlineStr">
      <is>
        <t>MAX CONTENDER</t>
      </is>
    </oc>
    <nc r="A15" t="inlineStr">
      <is>
        <t>FRISIA LAHN</t>
      </is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  <rcc rId="722" sId="6" odxf="1" dxf="1" numFmtId="4">
    <oc r="B15">
      <v>1628</v>
    </oc>
    <nc r="B15">
      <v>1624</v>
    </nc>
    <odxf>
      <font>
        <sz val="10"/>
        <color auto="1"/>
        <name val="Arial"/>
        <family val="2"/>
        <scheme val="none"/>
      </font>
    </odxf>
    <ndxf>
      <font>
        <sz val="10"/>
        <color rgb="FFFF0000"/>
        <name val="Arial"/>
        <family val="2"/>
        <scheme val="none"/>
      </font>
    </ndxf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3" sId="2">
    <oc r="A19" t="inlineStr">
      <is>
        <t>FRISIA LAHN</t>
      </is>
    </oc>
    <nc r="A19" t="inlineStr">
      <is>
        <t>FRISIA LAHN (STOP)</t>
      </is>
    </nc>
  </rcc>
  <rcc rId="724" sId="3">
    <oc r="A17" t="inlineStr">
      <is>
        <t>FRISIA LAHN</t>
      </is>
    </oc>
    <nc r="A17" t="inlineStr">
      <is>
        <t>FRISIA LAHN (STOP)</t>
      </is>
    </nc>
  </rcc>
  <rcc rId="725" sId="6">
    <oc r="A15" t="inlineStr">
      <is>
        <t>FRISIA LAHN</t>
      </is>
    </oc>
    <nc r="A15" t="inlineStr">
      <is>
        <t>FRISIA LAHN (STOP)</t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6" sId="16">
    <nc r="F36" t="inlineStr">
      <is>
        <t>TBA</t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7" sId="14">
    <nc r="F30" t="inlineStr">
      <is>
        <t>(FULL)</t>
      </is>
    </nc>
  </rcc>
  <rfmt sheetId="14" sqref="F30">
    <dxf>
      <alignment horizontal="center"/>
    </dxf>
  </rfmt>
  <rfmt sheetId="14" sqref="F30" start="0" length="2147483647">
    <dxf>
      <font>
        <color rgb="FFFF0000"/>
        <family val="2"/>
      </font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8" sId="14">
    <nc r="F33" t="inlineStr">
      <is>
        <t>(FULL)</t>
      </is>
    </nc>
  </rcc>
  <rfmt sheetId="14" sqref="F33" start="0" length="2147483647">
    <dxf>
      <font>
        <color rgb="FFFF0000"/>
        <family val="2"/>
      </font>
    </dxf>
  </rfmt>
  <rfmt sheetId="14" sqref="F33">
    <dxf>
      <alignment horizontal="center"/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9" sId="15">
    <oc r="A19" t="inlineStr">
      <is>
        <t>JEBEL ALI</t>
      </is>
    </oc>
    <nc r="A19" t="inlineStr">
      <is>
        <r>
          <t xml:space="preserve">JEBEL ALI </t>
        </r>
        <r>
          <rPr>
            <sz val="10"/>
            <color rgb="FFFF0000"/>
            <rFont val="Arial"/>
            <family val="2"/>
          </rPr>
          <t>(FULL)</t>
        </r>
      </is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0" sId="7">
    <oc r="A30" t="inlineStr">
      <is>
        <t>MAGNAVIA</t>
      </is>
    </oc>
    <nc r="A30" t="inlineStr">
      <is>
        <t>MAGNAVIA (delay)</t>
      </is>
    </nc>
  </rcc>
  <rcc rId="731" sId="7" numFmtId="19">
    <oc r="C30">
      <v>42683</v>
    </oc>
    <nc r="C30">
      <v>42684</v>
    </nc>
  </rcc>
  <rcc rId="732" sId="13" numFmtId="19">
    <oc r="C34">
      <f>C31+7</f>
    </oc>
    <nc r="C34">
      <v>42684</v>
    </nc>
  </rcc>
  <rcc rId="733" sId="13">
    <oc r="A34" t="inlineStr">
      <is>
        <t>MAGNAVIA</t>
      </is>
    </oc>
    <nc r="A34" t="inlineStr">
      <is>
        <r>
          <t xml:space="preserve">MAGNAVIA </t>
        </r>
        <r>
          <rPr>
            <sz val="10"/>
            <color rgb="FFFF0000"/>
            <rFont val="Arial"/>
            <family val="2"/>
          </rPr>
          <t>(delay)</t>
        </r>
      </is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34" sId="10" ref="A29:XFD31" action="insert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</rrc>
  <rcc rId="735" sId="10" odxf="1" dxf="1">
    <nc r="A29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fmt sheetId="10" sqref="B29" start="0" length="0">
    <dxf>
      <numFmt numFmtId="0" formatCode="General"/>
      <border outline="0">
        <right style="thin">
          <color indexed="64"/>
        </right>
        <top style="thin">
          <color indexed="64"/>
        </top>
      </border>
    </dxf>
  </rfmt>
  <rfmt sheetId="10" sqref="C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36" sId="10" odxf="1" dxf="1">
    <nc r="D29">
      <f>C29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37" sId="10" odxf="1" dxf="1">
    <nc r="E29">
      <f>C29+2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29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38" sId="10" odxf="1" dxf="1" numFmtId="19">
    <nc r="G29">
      <v>42681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739" sId="10" odxf="1" dxf="1">
    <nc r="H29">
      <f>G29+24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40" sId="10" odxf="1" dxf="1">
    <nc r="I29">
      <f>G29+25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41" sId="10" odxf="1" dxf="1">
    <nc r="J29">
      <f>G29+27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42" sId="10" odxf="1" dxf="1">
    <nc r="K29">
      <f>G29+30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43" sId="10" odxf="1" dxf="1">
    <nc r="L29">
      <f>G29+31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44" sId="10" odxf="1" dxf="1">
    <nc r="M29">
      <f>G29+39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30" start="0" length="0">
    <dxf>
      <numFmt numFmtId="0" formatCode="General"/>
      <alignment horizontal="general"/>
    </dxf>
  </rfmt>
  <rfmt sheetId="10" sqref="B30" start="0" length="0">
    <dxf>
      <numFmt numFmtId="0" formatCode="General"/>
      <border outline="0">
        <right style="thin">
          <color indexed="64"/>
        </right>
      </border>
    </dxf>
  </rfmt>
  <rfmt sheetId="10" sqref="C30" start="0" length="0">
    <dxf>
      <border outline="0">
        <left style="thin">
          <color indexed="64"/>
        </left>
        <right style="thin">
          <color indexed="64"/>
        </right>
      </border>
    </dxf>
  </rfmt>
  <rcc rId="745" sId="10" odxf="1" dxf="1">
    <nc r="D30">
      <f>C30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746" sId="10" odxf="1" dxf="1">
    <nc r="E30">
      <f>C30+2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10" sqref="F30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0" sqref="G30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30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30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30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30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30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30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31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31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rc rId="747" sId="10" ref="A32:XFD37" action="insert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</rrc>
  <rcc rId="748" sId="10" odxf="1" dxf="1">
    <nc r="A32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fmt sheetId="10" sqref="B32" start="0" length="0">
    <dxf>
      <numFmt numFmtId="0" formatCode="General"/>
      <border outline="0">
        <right style="thin">
          <color indexed="64"/>
        </right>
        <top style="thin">
          <color indexed="64"/>
        </top>
      </border>
    </dxf>
  </rfmt>
  <rfmt sheetId="10" sqref="C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49" sId="10" odxf="1" dxf="1">
    <nc r="D32">
      <f>C32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50" sId="10" odxf="1" dxf="1">
    <nc r="E32">
      <f>C32+2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32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51" sId="10" odxf="1" dxf="1" numFmtId="19">
    <nc r="G32">
      <v>42681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752" sId="10" odxf="1" dxf="1">
    <nc r="H32">
      <f>G32+24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53" sId="10" odxf="1" dxf="1">
    <nc r="I32">
      <f>G32+25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54" sId="10" odxf="1" dxf="1">
    <nc r="J32">
      <f>G32+27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55" sId="10" odxf="1" dxf="1">
    <nc r="K32">
      <f>G32+30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56" sId="10" odxf="1" dxf="1">
    <nc r="L32">
      <f>G32+31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57" sId="10" odxf="1" dxf="1">
    <nc r="M32">
      <f>G32+39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33" start="0" length="0">
    <dxf>
      <numFmt numFmtId="0" formatCode="General"/>
      <alignment horizontal="general"/>
    </dxf>
  </rfmt>
  <rfmt sheetId="10" sqref="B33" start="0" length="0">
    <dxf>
      <numFmt numFmtId="0" formatCode="General"/>
      <border outline="0">
        <right style="thin">
          <color indexed="64"/>
        </right>
      </border>
    </dxf>
  </rfmt>
  <rfmt sheetId="10" sqref="C33" start="0" length="0">
    <dxf>
      <border outline="0">
        <left style="thin">
          <color indexed="64"/>
        </left>
        <right style="thin">
          <color indexed="64"/>
        </right>
      </border>
    </dxf>
  </rfmt>
  <rcc rId="758" sId="10" odxf="1" dxf="1">
    <nc r="D33">
      <f>C33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759" sId="10" odxf="1" dxf="1">
    <nc r="E33">
      <f>C33+2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10" sqref="F33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0" sqref="G33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33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33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33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33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33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33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34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60" sId="10" odxf="1" dxf="1">
    <nc r="A35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fmt sheetId="10" sqref="B35" start="0" length="0">
    <dxf>
      <numFmt numFmtId="0" formatCode="General"/>
      <border outline="0">
        <right style="thin">
          <color indexed="64"/>
        </right>
        <top style="thin">
          <color indexed="64"/>
        </top>
      </border>
    </dxf>
  </rfmt>
  <rfmt sheetId="10" sqref="C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61" sId="10" odxf="1" dxf="1">
    <nc r="D35">
      <f>C35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62" sId="10" odxf="1" dxf="1">
    <nc r="E35">
      <f>C35+2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35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63" sId="10" odxf="1" dxf="1" numFmtId="19">
    <nc r="G35">
      <v>42681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764" sId="10" odxf="1" dxf="1">
    <nc r="H35">
      <f>G35+24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65" sId="10" odxf="1" dxf="1">
    <nc r="I35">
      <f>G35+25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66" sId="10" odxf="1" dxf="1">
    <nc r="J35">
      <f>G35+27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67" sId="10" odxf="1" dxf="1">
    <nc r="K35">
      <f>G35+30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68" sId="10" odxf="1" dxf="1">
    <nc r="L35">
      <f>G35+31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69" sId="10" odxf="1" dxf="1">
    <nc r="M35">
      <f>G35+39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36" start="0" length="0">
    <dxf>
      <numFmt numFmtId="0" formatCode="General"/>
      <alignment horizontal="general"/>
    </dxf>
  </rfmt>
  <rfmt sheetId="10" sqref="B36" start="0" length="0">
    <dxf>
      <numFmt numFmtId="0" formatCode="General"/>
      <border outline="0">
        <right style="thin">
          <color indexed="64"/>
        </right>
      </border>
    </dxf>
  </rfmt>
  <rfmt sheetId="10" sqref="C36" start="0" length="0">
    <dxf>
      <border outline="0">
        <left style="thin">
          <color indexed="64"/>
        </left>
        <right style="thin">
          <color indexed="64"/>
        </right>
      </border>
    </dxf>
  </rfmt>
  <rcc rId="770" sId="10" odxf="1" dxf="1">
    <nc r="D36">
      <f>C36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771" sId="10" odxf="1" dxf="1">
    <nc r="E36">
      <f>C36+2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10" sqref="F36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0" sqref="G36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36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36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36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36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36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36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37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37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rc rId="772" sId="10" ref="A38:XFD49" action="insert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</rrc>
  <rcc rId="773" sId="10" odxf="1" dxf="1">
    <nc r="A38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fmt sheetId="10" sqref="B38" start="0" length="0">
    <dxf>
      <numFmt numFmtId="0" formatCode="General"/>
      <border outline="0">
        <right style="thin">
          <color indexed="64"/>
        </right>
        <top style="thin">
          <color indexed="64"/>
        </top>
      </border>
    </dxf>
  </rfmt>
  <rfmt sheetId="10" sqref="C3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74" sId="10" odxf="1" dxf="1">
    <nc r="D38">
      <f>C38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75" sId="10" odxf="1" dxf="1">
    <nc r="E38">
      <f>C38+2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38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76" sId="10" odxf="1" dxf="1" numFmtId="19">
    <nc r="G38">
      <v>42681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777" sId="10" odxf="1" dxf="1">
    <nc r="H38">
      <f>G38+24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78" sId="10" odxf="1" dxf="1">
    <nc r="I38">
      <f>G38+25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79" sId="10" odxf="1" dxf="1">
    <nc r="J38">
      <f>G38+27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80" sId="10" odxf="1" dxf="1">
    <nc r="K38">
      <f>G38+30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81" sId="10" odxf="1" dxf="1">
    <nc r="L38">
      <f>G38+31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82" sId="10" odxf="1" dxf="1">
    <nc r="M38">
      <f>G38+39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39" start="0" length="0">
    <dxf>
      <numFmt numFmtId="0" formatCode="General"/>
      <alignment horizontal="general"/>
    </dxf>
  </rfmt>
  <rfmt sheetId="10" sqref="B39" start="0" length="0">
    <dxf>
      <numFmt numFmtId="0" formatCode="General"/>
      <border outline="0">
        <right style="thin">
          <color indexed="64"/>
        </right>
      </border>
    </dxf>
  </rfmt>
  <rfmt sheetId="10" sqref="C39" start="0" length="0">
    <dxf>
      <border outline="0">
        <left style="thin">
          <color indexed="64"/>
        </left>
        <right style="thin">
          <color indexed="64"/>
        </right>
      </border>
    </dxf>
  </rfmt>
  <rcc rId="783" sId="10" odxf="1" dxf="1">
    <nc r="D39">
      <f>C39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784" sId="10" odxf="1" dxf="1">
    <nc r="E39">
      <f>C39+2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10" sqref="F39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0" sqref="G39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39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39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39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39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39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39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40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40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85" sId="10" odxf="1" dxf="1">
    <nc r="A41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fmt sheetId="10" sqref="B41" start="0" length="0">
    <dxf>
      <numFmt numFmtId="0" formatCode="General"/>
      <border outline="0">
        <right style="thin">
          <color indexed="64"/>
        </right>
        <top style="thin">
          <color indexed="64"/>
        </top>
      </border>
    </dxf>
  </rfmt>
  <rfmt sheetId="10" sqref="C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86" sId="10" odxf="1" dxf="1">
    <nc r="D41">
      <f>C41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87" sId="10" odxf="1" dxf="1">
    <nc r="E41">
      <f>C41+2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41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88" sId="10" odxf="1" dxf="1" numFmtId="19">
    <nc r="G41">
      <v>42681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789" sId="10" odxf="1" dxf="1">
    <nc r="H41">
      <f>G41+24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90" sId="10" odxf="1" dxf="1">
    <nc r="I41">
      <f>G41+25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91" sId="10" odxf="1" dxf="1">
    <nc r="J41">
      <f>G41+27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92" sId="10" odxf="1" dxf="1">
    <nc r="K41">
      <f>G41+30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93" sId="10" odxf="1" dxf="1">
    <nc r="L41">
      <f>G41+31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94" sId="10" odxf="1" dxf="1">
    <nc r="M41">
      <f>G41+39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42" start="0" length="0">
    <dxf>
      <numFmt numFmtId="0" formatCode="General"/>
      <alignment horizontal="general"/>
    </dxf>
  </rfmt>
  <rfmt sheetId="10" sqref="B42" start="0" length="0">
    <dxf>
      <numFmt numFmtId="0" formatCode="General"/>
      <border outline="0">
        <right style="thin">
          <color indexed="64"/>
        </right>
      </border>
    </dxf>
  </rfmt>
  <rfmt sheetId="10" sqref="C42" start="0" length="0">
    <dxf>
      <border outline="0">
        <left style="thin">
          <color indexed="64"/>
        </left>
        <right style="thin">
          <color indexed="64"/>
        </right>
      </border>
    </dxf>
  </rfmt>
  <rcc rId="795" sId="10" odxf="1" dxf="1">
    <nc r="D42">
      <f>C42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796" sId="10" odxf="1" dxf="1">
    <nc r="E42">
      <f>C42+2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10" sqref="F42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0" sqref="G42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42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42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42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42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42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42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43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43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97" sId="10" odxf="1" dxf="1">
    <nc r="A44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fmt sheetId="10" sqref="B44" start="0" length="0">
    <dxf>
      <numFmt numFmtId="0" formatCode="General"/>
      <border outline="0">
        <right style="thin">
          <color indexed="64"/>
        </right>
        <top style="thin">
          <color indexed="64"/>
        </top>
      </border>
    </dxf>
  </rfmt>
  <rfmt sheetId="10" sqref="C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98" sId="10" odxf="1" dxf="1">
    <nc r="D44">
      <f>C44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99" sId="10" odxf="1" dxf="1">
    <nc r="E44">
      <f>C44+2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44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800" sId="10" odxf="1" dxf="1" numFmtId="19">
    <nc r="G44">
      <v>42681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801" sId="10" odxf="1" dxf="1">
    <nc r="H44">
      <f>G44+24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02" sId="10" odxf="1" dxf="1">
    <nc r="I44">
      <f>G44+25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03" sId="10" odxf="1" dxf="1">
    <nc r="J44">
      <f>G44+27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04" sId="10" odxf="1" dxf="1">
    <nc r="K44">
      <f>G44+30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05" sId="10" odxf="1" dxf="1">
    <nc r="L44">
      <f>G44+31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06" sId="10" odxf="1" dxf="1">
    <nc r="M44">
      <f>G44+39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45" start="0" length="0">
    <dxf>
      <numFmt numFmtId="0" formatCode="General"/>
      <alignment horizontal="general"/>
    </dxf>
  </rfmt>
  <rfmt sheetId="10" sqref="B45" start="0" length="0">
    <dxf>
      <numFmt numFmtId="0" formatCode="General"/>
      <border outline="0">
        <right style="thin">
          <color indexed="64"/>
        </right>
      </border>
    </dxf>
  </rfmt>
  <rfmt sheetId="10" sqref="C45" start="0" length="0">
    <dxf>
      <border outline="0">
        <left style="thin">
          <color indexed="64"/>
        </left>
        <right style="thin">
          <color indexed="64"/>
        </right>
      </border>
    </dxf>
  </rfmt>
  <rcc rId="807" sId="10" odxf="1" dxf="1">
    <nc r="D45">
      <f>C45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808" sId="10" odxf="1" dxf="1">
    <nc r="E45">
      <f>C45+2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10" sqref="F45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0" sqref="G45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45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45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45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45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45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45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46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46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809" sId="10" odxf="1" dxf="1">
    <nc r="A47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fmt sheetId="10" sqref="B47" start="0" length="0">
    <dxf>
      <numFmt numFmtId="0" formatCode="General"/>
      <border outline="0">
        <right style="thin">
          <color indexed="64"/>
        </right>
        <top style="thin">
          <color indexed="64"/>
        </top>
      </border>
    </dxf>
  </rfmt>
  <rfmt sheetId="10" sqref="C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810" sId="10" odxf="1" dxf="1">
    <nc r="D47">
      <f>C47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11" sId="10" odxf="1" dxf="1">
    <nc r="E47">
      <f>C47+2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47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812" sId="10" odxf="1" dxf="1" numFmtId="19">
    <nc r="G47">
      <v>42681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813" sId="10" odxf="1" dxf="1">
    <nc r="H47">
      <f>G47+24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14" sId="10" odxf="1" dxf="1">
    <nc r="I47">
      <f>G47+25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15" sId="10" odxf="1" dxf="1">
    <nc r="J47">
      <f>G47+27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16" sId="10" odxf="1" dxf="1">
    <nc r="K47">
      <f>G47+30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17" sId="10" odxf="1" dxf="1">
    <nc r="L47">
      <f>G47+31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18" sId="10" odxf="1" dxf="1">
    <nc r="M47">
      <f>G47+39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48" start="0" length="0">
    <dxf>
      <numFmt numFmtId="0" formatCode="General"/>
      <alignment horizontal="general"/>
    </dxf>
  </rfmt>
  <rfmt sheetId="10" sqref="B48" start="0" length="0">
    <dxf>
      <numFmt numFmtId="0" formatCode="General"/>
      <border outline="0">
        <right style="thin">
          <color indexed="64"/>
        </right>
      </border>
    </dxf>
  </rfmt>
  <rfmt sheetId="10" sqref="C48" start="0" length="0">
    <dxf>
      <border outline="0">
        <left style="thin">
          <color indexed="64"/>
        </left>
        <right style="thin">
          <color indexed="64"/>
        </right>
      </border>
    </dxf>
  </rfmt>
  <rcc rId="819" sId="10" odxf="1" dxf="1">
    <nc r="D48">
      <f>C48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820" sId="10" odxf="1" dxf="1">
    <nc r="E48">
      <f>C48+2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10" sqref="F48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0" sqref="G48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48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48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48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48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48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48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49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49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821" sId="10">
    <nc r="B29" t="inlineStr">
      <is>
        <t>099S</t>
      </is>
    </nc>
  </rcc>
  <rcc rId="822" sId="10">
    <nc r="B32" t="inlineStr">
      <is>
        <t>100S</t>
      </is>
    </nc>
  </rcc>
  <rcc rId="823" sId="10">
    <nc r="B35" t="inlineStr">
      <is>
        <t>101S</t>
      </is>
    </nc>
  </rcc>
  <rcc rId="824" sId="10">
    <nc r="B38" t="inlineStr">
      <is>
        <t>102S</t>
      </is>
    </nc>
  </rcc>
  <rcc rId="825" sId="10">
    <nc r="B41" t="inlineStr">
      <is>
        <t>103S</t>
      </is>
    </nc>
  </rcc>
  <rcc rId="826" sId="10">
    <nc r="B44" t="inlineStr">
      <is>
        <t>104S</t>
      </is>
    </nc>
  </rcc>
  <rcc rId="827" sId="10">
    <nc r="B47" t="inlineStr">
      <is>
        <t>105S</t>
      </is>
    </nc>
  </rcc>
  <rcc rId="828" sId="10" numFmtId="19">
    <nc r="C29">
      <v>42678</v>
    </nc>
  </rcc>
  <rcc rId="829" sId="10" numFmtId="19">
    <nc r="C30">
      <v>42681</v>
    </nc>
  </rcc>
  <rcc rId="830" sId="10" numFmtId="19">
    <nc r="C32">
      <v>42685</v>
    </nc>
  </rcc>
  <rcc rId="831" sId="10" numFmtId="19">
    <nc r="C33">
      <v>42688</v>
    </nc>
  </rcc>
  <rcc rId="832" sId="10" numFmtId="19">
    <nc r="C35">
      <v>42692</v>
    </nc>
  </rcc>
  <rcc rId="833" sId="10" numFmtId="19">
    <nc r="C36">
      <v>42695</v>
    </nc>
  </rcc>
  <rcc rId="834" sId="10" numFmtId="19">
    <nc r="C38">
      <v>42699</v>
    </nc>
  </rcc>
  <rcc rId="835" sId="10" numFmtId="19">
    <nc r="C39">
      <v>42702</v>
    </nc>
  </rcc>
  <rcc rId="836" sId="10" numFmtId="19">
    <nc r="C41">
      <v>42706</v>
    </nc>
  </rcc>
  <rcc rId="837" sId="10" numFmtId="19">
    <nc r="C42">
      <v>42709</v>
    </nc>
  </rcc>
  <rcc rId="838" sId="10" numFmtId="19">
    <nc r="C44">
      <v>42713</v>
    </nc>
  </rcc>
  <rcc rId="839" sId="10" numFmtId="19">
    <nc r="C45">
      <v>42716</v>
    </nc>
  </rcc>
  <rcc rId="840" sId="10" numFmtId="19">
    <nc r="C47">
      <v>42720</v>
    </nc>
  </rcc>
  <rcc rId="841" sId="10" numFmtId="19">
    <nc r="C48">
      <v>42723</v>
    </nc>
  </rcc>
  <rcc rId="842" sId="10" xfDxf="1" dxf="1">
    <nc r="F29" t="inlineStr">
      <is>
        <t>VALENCE</t>
      </is>
    </nc>
    <n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43" sId="10">
    <nc r="F30" t="inlineStr">
      <is>
        <t>014W</t>
      </is>
    </nc>
  </rcc>
  <rcc rId="844" sId="10">
    <nc r="F32" t="inlineStr">
      <is>
        <t>ANTHEA Y</t>
      </is>
    </nc>
  </rcc>
  <rcc rId="845" sId="10">
    <nc r="F33" t="inlineStr">
      <is>
        <t>008W</t>
      </is>
    </nc>
  </rcc>
  <rcc rId="846" sId="10">
    <nc r="F35" t="inlineStr">
      <is>
        <t>TENO</t>
      </is>
    </nc>
  </rcc>
  <rcc rId="847" sId="10">
    <nc r="F36" t="inlineStr">
      <is>
        <t>646W</t>
      </is>
    </nc>
  </rcc>
  <rcc rId="848" sId="10">
    <nc r="F38" t="inlineStr">
      <is>
        <t>TORRENTE</t>
      </is>
    </nc>
  </rcc>
  <rcc rId="849" sId="10">
    <nc r="F39" t="inlineStr">
      <is>
        <t>647W</t>
      </is>
    </nc>
  </rcc>
  <rcc rId="850" sId="10" xfDxf="1" dxf="1">
    <nc r="F41" t="inlineStr">
      <is>
        <t>E.R. TIANAN</t>
      </is>
    </nc>
    <n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51" sId="10">
    <nc r="F42" t="inlineStr">
      <is>
        <t>004W</t>
      </is>
    </nc>
  </rcc>
  <rcc rId="852" sId="10" xfDxf="1" dxf="1">
    <nc r="F44" t="inlineStr">
      <is>
        <t>AISOPOS</t>
      </is>
    </nc>
    <n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53" sId="10">
    <nc r="F45" t="inlineStr">
      <is>
        <t>006W</t>
      </is>
    </nc>
  </rcc>
  <rcc rId="854" sId="10" xfDxf="1" dxf="1">
    <nc r="F47" t="inlineStr">
      <is>
        <t>VALUE</t>
      </is>
    </nc>
    <n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55" sId="10">
    <nc r="F48" t="inlineStr">
      <is>
        <t>015W</t>
      </is>
    </nc>
  </rcc>
  <rrc rId="856" sId="10" ref="A50:XFD52" action="insert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</rrc>
  <rcc rId="857" sId="10" odxf="1" dxf="1">
    <nc r="A50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cc rId="858" sId="10" odxf="1" dxf="1">
    <nc r="B50" t="inlineStr">
      <is>
        <t>105S</t>
      </is>
    </nc>
    <odxf>
      <numFmt numFmtId="164" formatCode="dd/mm"/>
      <border outline="0">
        <right/>
        <top/>
      </border>
    </odxf>
    <ndxf>
      <numFmt numFmtId="0" formatCode="General"/>
      <border outline="0">
        <right style="thin">
          <color indexed="64"/>
        </right>
        <top style="thin">
          <color indexed="64"/>
        </top>
      </border>
    </ndxf>
  </rcc>
  <rfmt sheetId="10" sqref="C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859" sId="10" odxf="1" dxf="1">
    <nc r="D50">
      <f>C50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60" sId="10" odxf="1" dxf="1">
    <nc r="E50">
      <f>C50+2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50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861" sId="10" odxf="1" dxf="1" numFmtId="19">
    <nc r="G50">
      <v>42681</v>
    </nc>
    <odxf>
      <font>
        <family val="2"/>
      </font>
      <alignment wrapText="1"/>
      <border outline="0">
        <left/>
        <right/>
      </border>
    </odxf>
    <n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ndxf>
  </rcc>
  <rcc rId="862" sId="10" odxf="1" dxf="1">
    <nc r="H50">
      <f>G50+24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63" sId="10" odxf="1" dxf="1">
    <nc r="I50">
      <f>G50+25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64" sId="10" odxf="1" dxf="1">
    <nc r="J50">
      <f>G50+27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65" sId="10" odxf="1" dxf="1">
    <nc r="K50">
      <f>G50+30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66" sId="10" odxf="1" dxf="1">
    <nc r="L50">
      <f>G50+31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67" sId="10" odxf="1" dxf="1">
    <nc r="M50">
      <f>G50+39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51" start="0" length="0">
    <dxf>
      <numFmt numFmtId="0" formatCode="General"/>
      <alignment horizontal="general"/>
    </dxf>
  </rfmt>
  <rfmt sheetId="10" sqref="B51" start="0" length="0">
    <dxf>
      <numFmt numFmtId="0" formatCode="General"/>
      <border outline="0">
        <right style="thin">
          <color indexed="64"/>
        </right>
      </border>
    </dxf>
  </rfmt>
  <rfmt sheetId="10" sqref="C51" start="0" length="0">
    <dxf>
      <border outline="0">
        <left style="thin">
          <color indexed="64"/>
        </left>
        <right style="thin">
          <color indexed="64"/>
        </right>
      </border>
    </dxf>
  </rfmt>
  <rcc rId="868" sId="10" odxf="1" dxf="1">
    <nc r="D51">
      <f>C51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869" sId="10" odxf="1" dxf="1">
    <nc r="E51">
      <f>C51+2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cc rId="870" sId="10" odxf="1" dxf="1">
    <nc r="F51" t="inlineStr">
      <is>
        <t>015W</t>
      </is>
    </nc>
    <odxf>
      <font>
        <sz val="10"/>
        <color auto="1"/>
        <name val="Arial"/>
        <family val="2"/>
        <scheme val="none"/>
      </font>
      <alignment horizontal="general" wrapText="0"/>
      <border outline="0">
        <left/>
        <right/>
      </border>
    </odxf>
    <n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ndxf>
  </rcc>
  <rfmt sheetId="10" sqref="G51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51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51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51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51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51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51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52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52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rc rId="871" sId="10" ref="A53:XFD55" action="insert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</rrc>
  <rcc rId="872" sId="10" odxf="1" dxf="1">
    <nc r="A53" t="inlineStr">
      <is>
        <t>THANA BHUM</t>
      </is>
    </nc>
    <odxf>
      <numFmt numFmtId="164" formatCode="dd/mm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auto="1"/>
        </top>
      </border>
    </ndxf>
  </rcc>
  <rcc rId="873" sId="10" odxf="1" dxf="1">
    <nc r="B53" t="inlineStr">
      <is>
        <t>105S</t>
      </is>
    </nc>
    <odxf>
      <numFmt numFmtId="164" formatCode="dd/mm"/>
      <border outline="0">
        <right/>
        <top/>
      </border>
    </odxf>
    <ndxf>
      <numFmt numFmtId="0" formatCode="General"/>
      <border outline="0">
        <right style="thin">
          <color indexed="64"/>
        </right>
        <top style="thin">
          <color indexed="64"/>
        </top>
      </border>
    </ndxf>
  </rcc>
  <rfmt sheetId="10" sqref="C5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874" sId="10" odxf="1" dxf="1">
    <nc r="D53">
      <f>C53</f>
    </nc>
    <odxf>
      <font>
        <color indexed="8"/>
        <family val="2"/>
      </font>
      <numFmt numFmtId="164" formatCode="dd/mm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75" sId="10" odxf="1" dxf="1">
    <nc r="E53">
      <f>C53+2</f>
    </nc>
    <odxf>
      <font>
        <color indexed="8"/>
        <family val="2"/>
      </font>
      <alignment wrapText="0"/>
      <border outline="0">
        <left/>
        <right/>
        <top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0" sqref="F53" start="0" length="0">
    <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0" sqref="G53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cc rId="876" sId="10" odxf="1" dxf="1">
    <nc r="H53">
      <f>G53+24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77" sId="10" odxf="1" dxf="1">
    <nc r="I53">
      <f>G53+25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78" sId="10" odxf="1" dxf="1">
    <nc r="J53">
      <f>G53+27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79" sId="10" odxf="1" dxf="1">
    <nc r="K53">
      <f>G53+30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80" sId="10" odxf="1" dxf="1">
    <nc r="L53">
      <f>G53+31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81" sId="10" odxf="1" dxf="1">
    <nc r="M53">
      <f>G53+39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0" sqref="A54" start="0" length="0">
    <dxf>
      <numFmt numFmtId="0" formatCode="General"/>
      <alignment horizontal="general"/>
    </dxf>
  </rfmt>
  <rfmt sheetId="10" sqref="B54" start="0" length="0">
    <dxf>
      <numFmt numFmtId="0" formatCode="General"/>
      <border outline="0">
        <right style="thin">
          <color indexed="64"/>
        </right>
      </border>
    </dxf>
  </rfmt>
  <rfmt sheetId="10" sqref="C54" start="0" length="0">
    <dxf>
      <border outline="0">
        <left style="thin">
          <color indexed="64"/>
        </left>
        <right style="thin">
          <color indexed="64"/>
        </right>
      </border>
    </dxf>
  </rfmt>
  <rcc rId="882" sId="10" odxf="1" dxf="1">
    <nc r="D54">
      <f>C54</f>
    </nc>
    <odxf>
      <font>
        <color indexed="8"/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883" sId="10" odxf="1" dxf="1">
    <nc r="E54">
      <f>C54+2</f>
    </nc>
    <odxf>
      <font>
        <color indexed="8"/>
        <family val="2"/>
      </font>
      <alignment wrapText="0"/>
      <border outline="0">
        <left/>
        <right/>
      </border>
    </odxf>
    <ndxf>
      <font>
        <sz val="10"/>
        <color auto="1"/>
        <name val="Arial"/>
        <family val="2"/>
        <scheme val="none"/>
      </font>
      <alignment wrapText="1"/>
      <border outline="0">
        <left style="thin">
          <color indexed="64"/>
        </left>
        <right style="thin">
          <color indexed="64"/>
        </right>
      </border>
    </ndxf>
  </rcc>
  <rfmt sheetId="10" sqref="F54" start="0" length="0">
    <dxf>
      <font>
        <sz val="10"/>
        <color indexed="8"/>
        <name val="Arial"/>
        <family val="2"/>
        <scheme val="none"/>
      </font>
      <alignment horizontal="center" wrapText="1"/>
      <border outline="0">
        <left style="thin">
          <color indexed="64"/>
        </left>
        <right style="thin">
          <color indexed="64"/>
        </right>
      </border>
    </dxf>
  </rfmt>
  <rfmt sheetId="10" sqref="G54" start="0" length="0">
    <dxf>
      <font>
        <color indexed="8"/>
        <family val="2"/>
      </font>
      <alignment wrapText="0"/>
      <border outline="0">
        <left style="thin">
          <color indexed="64"/>
        </left>
        <right style="thin">
          <color indexed="64"/>
        </right>
      </border>
    </dxf>
  </rfmt>
  <rfmt sheetId="10" sqref="H54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I54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J54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K54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L54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M54" start="0" length="0">
    <dxf>
      <border outline="0">
        <left style="thin">
          <color indexed="64"/>
        </left>
        <right style="thin">
          <color indexed="64"/>
        </right>
      </border>
    </dxf>
  </rfmt>
  <rfmt sheetId="10" sqref="A55" start="0" length="0">
    <dxf>
      <border outline="0">
        <left style="thin">
          <color indexed="64"/>
        </left>
        <bottom style="thin">
          <color indexed="64"/>
        </bottom>
      </border>
    </dxf>
  </rfmt>
  <rfmt sheetId="10" sqref="B55" start="0" length="0">
    <dxf>
      <border outline="0">
        <right style="thin">
          <color indexed="64"/>
        </right>
        <bottom style="thin">
          <color indexed="64"/>
        </bottom>
      </border>
    </dxf>
  </rfmt>
  <rfmt sheetId="10" sqref="C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D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E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F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G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H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I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J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K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L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0" sqref="M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884" sId="10" xfDxf="1" dxf="1">
    <nc r="F50" t="inlineStr">
      <is>
        <t>VALIANT</t>
      </is>
    </nc>
    <n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85" sId="10" xfDxf="1" dxf="1">
    <nc r="F53" t="inlineStr">
      <is>
        <t>TEMPANOS</t>
      </is>
    </nc>
    <ndxf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86" sId="10">
    <nc r="F54" t="inlineStr">
      <is>
        <t>652W</t>
      </is>
    </nc>
  </rcc>
  <rcc rId="887" sId="10" numFmtId="19">
    <nc r="C50">
      <v>42727</v>
    </nc>
  </rcc>
  <rcc rId="888" sId="10" numFmtId="19">
    <nc r="C51">
      <v>42730</v>
    </nc>
  </rcc>
  <rcc rId="889" sId="10" numFmtId="19">
    <nc r="C53">
      <v>42734</v>
    </nc>
  </rcc>
  <rcc rId="890" sId="10">
    <oc r="H56">
      <f>H26-$C$27</f>
    </oc>
    <nc r="H56">
      <f>H53-$C$54</f>
    </nc>
  </rcc>
  <rcc rId="891" sId="10" numFmtId="19">
    <nc r="C54">
      <v>42737</v>
    </nc>
  </rcc>
  <rcc rId="892" sId="10" numFmtId="19">
    <nc r="G53">
      <v>42744</v>
    </nc>
  </rcc>
  <rcc rId="893" sId="10">
    <oc r="I56">
      <f>I26-$C$27</f>
    </oc>
    <nc r="I56">
      <f>I53-$C$54</f>
    </nc>
  </rcc>
  <rcc rId="894" sId="10">
    <oc r="J56">
      <f>J26-$C$27</f>
    </oc>
    <nc r="J56">
      <f>J53-$C$54</f>
    </nc>
  </rcc>
  <rcc rId="895" sId="10">
    <oc r="K56">
      <f>K26-$C$27</f>
    </oc>
    <nc r="K56">
      <f>K53-$C$54</f>
    </nc>
  </rcc>
  <rcc rId="896" sId="10">
    <oc r="L56">
      <f>L26-$C$27</f>
    </oc>
    <nc r="L56">
      <f>L53-$C$54</f>
    </nc>
  </rcc>
  <rcc rId="897" sId="10">
    <oc r="M56">
      <f>M26-$C$27</f>
    </oc>
    <nc r="M56">
      <f>M53-$C$54</f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8" sId="10">
    <oc r="B50" t="inlineStr">
      <is>
        <t>105S</t>
      </is>
    </oc>
    <nc r="B50" t="inlineStr">
      <is>
        <t>106S</t>
      </is>
    </nc>
  </rcc>
  <rcc rId="899" sId="10">
    <oc r="B53" t="inlineStr">
      <is>
        <t>105S</t>
      </is>
    </oc>
    <nc r="B53" t="inlineStr">
      <is>
        <t>107S</t>
      </is>
    </nc>
  </rcc>
  <rcc rId="900" sId="10">
    <nc r="A30" t="inlineStr">
      <is>
        <t>BIENDONG TRADER</t>
      </is>
    </nc>
  </rcc>
  <rcc rId="901" sId="10">
    <nc r="B30" t="inlineStr">
      <is>
        <t>VT625S</t>
      </is>
    </nc>
  </rcc>
  <rcc rId="902" sId="10">
    <nc r="A33" t="inlineStr">
      <is>
        <t>BIENDONG STAR</t>
      </is>
    </nc>
  </rcc>
  <rcc rId="903" sId="10">
    <nc r="B33" t="inlineStr">
      <is>
        <t>BS623S</t>
      </is>
    </nc>
  </rcc>
  <rcc rId="904" sId="10">
    <nc r="A36" t="inlineStr">
      <is>
        <t>VAN HUNG</t>
      </is>
    </nc>
  </rcc>
  <rcc rId="905" sId="10">
    <nc r="B36" t="inlineStr">
      <is>
        <t>VH624S</t>
      </is>
    </nc>
  </rcc>
  <rcc rId="906" sId="10">
    <nc r="A39" t="inlineStr">
      <is>
        <t>BIENDONG STAR</t>
      </is>
    </nc>
  </rcc>
  <rcc rId="907" sId="10">
    <nc r="B39" t="inlineStr">
      <is>
        <t>BS624S</t>
      </is>
    </nc>
  </rcc>
  <rcc rId="908" sId="10">
    <nc r="A42" t="inlineStr">
      <is>
        <t>BIENDONG FREIGHTER</t>
      </is>
    </nc>
  </rcc>
  <rcc rId="909" sId="10">
    <nc r="B42" t="inlineStr">
      <is>
        <t>FT631S</t>
      </is>
    </nc>
  </rcc>
  <rcc rId="910" sId="10">
    <nc r="A45" t="inlineStr">
      <is>
        <t>BIENDONG STAR</t>
      </is>
    </nc>
  </rcc>
  <rcc rId="911" sId="10">
    <nc r="B45" t="inlineStr">
      <is>
        <t>BS625S</t>
      </is>
    </nc>
  </rcc>
  <rcc rId="912" sId="10">
    <nc r="A48" t="inlineStr">
      <is>
        <t xml:space="preserve">VAN LY </t>
      </is>
    </nc>
  </rcc>
  <rcc rId="913" sId="10">
    <nc r="B48" t="inlineStr">
      <is>
        <t>VL636S</t>
      </is>
    </nc>
  </rcc>
  <rcc rId="914" sId="10">
    <nc r="A51" t="inlineStr">
      <is>
        <t>BIENDONG STAR</t>
      </is>
    </nc>
  </rcc>
  <rcc rId="915" sId="10">
    <nc r="B51" t="inlineStr">
      <is>
        <t>BS626S</t>
      </is>
    </nc>
  </rcc>
  <rcc rId="916" sId="10">
    <nc r="A54" t="inlineStr">
      <is>
        <t>TBA</t>
      </is>
    </nc>
  </rcc>
  <rfmt sheetId="10" sqref="A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</rfmt>
  <rrc rId="917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093S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42636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VALUE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42646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18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FREIGHTER</t>
        </is>
      </nc>
      <ndxf/>
    </rcc>
    <rcc rId="0" sId="10" dxf="1">
      <nc r="B11" t="inlineStr">
        <is>
          <t>FT623S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42639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014W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19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0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094S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42643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VALIANT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42653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1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STAR</t>
        </is>
      </nc>
      <ndxf/>
    </rcc>
    <rcc rId="0" sId="10" dxf="1">
      <nc r="B11" t="inlineStr">
        <is>
          <t>BS620S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42646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014W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2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3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095S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42650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TEMPANOS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42660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4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FREIGHTER</t>
        </is>
      </nc>
      <ndxf/>
    </rcc>
    <rcc rId="0" sId="10" dxf="1">
      <nc r="B11" t="inlineStr">
        <is>
          <t>FT624S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42653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640W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5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6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096S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42657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VALOR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42667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7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STAR</t>
        </is>
      </nc>
      <ndxf/>
    </rcc>
    <rcc rId="0" sId="10" dxf="1">
      <nc r="B11" t="inlineStr">
        <is>
          <t>BS621S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42660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015W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8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29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097S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42664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TUBUL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42674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30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FREIGHTER</t>
        </is>
      </nc>
      <ndxf/>
    </rcc>
    <rcc rId="0" sId="10" dxf="1">
      <nc r="B11" t="inlineStr">
        <is>
          <t>FT625S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42667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642W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31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0" dxf="1">
      <nc r="F11" t="inlineStr">
        <is>
          <t>(FULL)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32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THANA BHUM</t>
        </is>
      </nc>
      <ndxf>
        <border outline="0">
          <top style="thin">
            <color auto="1"/>
          </top>
        </border>
      </ndxf>
    </rcc>
    <rcc rId="0" sId="10" dxf="1">
      <nc r="B11" t="inlineStr">
        <is>
          <t>098S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10" dxf="1" numFmtId="19">
      <nc r="C11">
        <v>42671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>
      <nc r="F11" t="inlineStr">
        <is>
          <t>ZIM CHICAGO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dxf="1" numFmtId="19">
      <nc r="G11">
        <v>42681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H11">
        <f>G11+24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I11">
        <f>G11+25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J11">
        <f>G11+27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K11">
        <f>G11+30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L11">
        <f>G11+31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M11">
        <f>G11+39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33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cc rId="0" sId="10" dxf="1">
      <nc r="A11" t="inlineStr">
        <is>
          <t>BIENDONG STAR</t>
        </is>
      </nc>
      <ndxf/>
    </rcc>
    <rcc rId="0" sId="10" dxf="1">
      <nc r="B11" t="inlineStr">
        <is>
          <t>BS622S</t>
        </is>
      </nc>
      <ndxf>
        <alignment horizontal="left"/>
        <border outline="0">
          <right style="thin">
            <color indexed="64"/>
          </right>
        </border>
      </ndxf>
    </rcc>
    <rcc rId="0" sId="10" dxf="1" numFmtId="19">
      <nc r="C11">
        <v>42674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D11">
        <f>C11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E11">
        <f>C11+2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0" dxf="1">
      <nc r="F11" t="inlineStr">
        <is>
          <t>039W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0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rc rId="934" sId="10" ref="A11:XFD11" action="deleteRow">
    <undo index="65535" exp="area" ref3D="1" dr="$Q$1:$Q$1048576" dn="Z_4B5EAB85_25A0_4D70_B1E0_A8352A946331_.wvu.Cols" sId="10"/>
    <undo index="1" exp="area" ref3D="1" dr="$O$1:$O$1048576" dn="Z_4B5EAB85_25A0_4D70_B1E0_A8352A946331_.wvu.Cols" sId="10"/>
    <undo index="65535" exp="area" ref3D="1" dr="$Q$1:$Q$1048576" dn="Z_FF568E3E_9F91_4F21_A5D4_F63C4F3F5244_.wvu.Cols" sId="10"/>
    <undo index="1" exp="area" ref3D="1" dr="$O$1:$O$1048576" dn="Z_FF568E3E_9F91_4F21_A5D4_F63C4F3F5244_.wvu.Cols" sId="10"/>
    <undo index="65535" exp="area" ref3D="1" dr="$Q$1:$Q$1048576" dn="Z_D37DDFCB_BE2C_47D1_828D_039A2FF7618C_.wvu.Cols" sId="10"/>
    <undo index="1" exp="area" ref3D="1" dr="$O$1:$O$1048576" dn="Z_D37DDFCB_BE2C_47D1_828D_039A2FF7618C_.wvu.Cols" sId="10"/>
    <undo index="65535" exp="area" ref3D="1" dr="$Q$1:$Q$1048576" dn="Z_BCC55850_FB73_43DF_AD47_B29185798F4E_.wvu.Cols" sId="10"/>
    <undo index="1" exp="area" ref3D="1" dr="$O$1:$O$1048576" dn="Z_BCC55850_FB73_43DF_AD47_B29185798F4E_.wvu.Cols" sId="10"/>
    <undo index="65535" exp="area" ref3D="1" dr="$Q$1:$Q$1048576" dn="Z_B1093D80_6AE2_4475_9C21_F16103CF5D1B_.wvu.Cols" sId="10"/>
    <undo index="1" exp="area" ref3D="1" dr="$O$1:$O$1048576" dn="Z_B1093D80_6AE2_4475_9C21_F16103CF5D1B_.wvu.Cols" sId="10"/>
    <undo index="65535" exp="area" ref3D="1" dr="$Q$1:$Q$1048576" dn="Z_A58F7AF3_821B_4679_9F82_18AD8F20B1AE_.wvu.Cols" sId="10"/>
    <undo index="1" exp="area" ref3D="1" dr="$O$1:$O$1048576" dn="Z_A58F7AF3_821B_4679_9F82_18AD8F20B1AE_.wvu.Cols" sId="10"/>
    <undo index="65535" exp="area" ref3D="1" dr="$Q$1:$Q$1048576" dn="Z_325F925D_CA26_4F0E_9464_7B3A492AE3D2_.wvu.Cols" sId="10"/>
    <undo index="1" exp="area" ref3D="1" dr="$O$1:$O$1048576" dn="Z_325F925D_CA26_4F0E_9464_7B3A492AE3D2_.wvu.Cols" sId="10"/>
    <undo index="65535" exp="area" ref3D="1" dr="$Q$1:$Q$1048576" dn="Z_7D645A16_133D_4BAB_B11A_CC102E7A6453_.wvu.Cols" sId="10"/>
    <undo index="1" exp="area" ref3D="1" dr="$O$1:$O$1048576" dn="Z_7D645A16_133D_4BAB_B11A_CC102E7A6453_.wvu.Cols" sId="10"/>
    <undo index="65535" exp="area" ref3D="1" dr="$Q$1:$Q$1048576" dn="Z_75F33CD7_6943_49E3_94CA_D9AB7AF87FA4_.wvu.Cols" sId="10"/>
    <undo index="1" exp="area" ref3D="1" dr="$O$1:$O$1048576" dn="Z_75F33CD7_6943_49E3_94CA_D9AB7AF87FA4_.wvu.Cols" sId="10"/>
    <undo index="65535" exp="area" ref3D="1" dr="$Q$1:$Q$1048576" dn="Z_0FA02CAC_CA37_4BD3_A8C7_E005D5D6EE16_.wvu.Cols" sId="10"/>
    <undo index="1" exp="area" ref3D="1" dr="$O$1:$O$1048576" dn="Z_0FA02CAC_CA37_4BD3_A8C7_E005D5D6EE16_.wvu.Cols" sId="10"/>
    <undo index="65535" exp="area" ref3D="1" dr="$Q$1:$Q$1048576" dn="Z_01E48596_868D_4F4C_8789_B7104C15AC46_.wvu.Cols" sId="10"/>
    <undo index="1" exp="area" ref3D="1" dr="$O$1:$O$1048576" dn="Z_01E48596_868D_4F4C_8789_B7104C15AC46_.wvu.Cols" sId="10"/>
    <rfmt sheetId="10" xfDxf="1" sqref="A11:XFD11" start="0" length="0"/>
    <rfmt sheetId="10" sqref="A11" start="0" length="0">
      <dxf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10" sqref="B11" start="0" length="0">
      <dxf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10" sqref="C1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D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E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F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I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J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K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L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M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N11" start="0" length="0">
      <dxf>
        <font>
          <sz val="10"/>
          <color auto="1"/>
          <name val="Arial"/>
          <family val="2"/>
          <scheme val="none"/>
        </font>
      </dxf>
    </rfmt>
    <rfmt sheetId="10" sqref="O11" start="0" length="0">
      <dxf>
        <font>
          <sz val="10"/>
          <color auto="1"/>
          <name val="Arial"/>
          <family val="2"/>
          <scheme val="none"/>
        </font>
      </dxf>
    </rfmt>
    <rfmt sheetId="10" sqref="P11" start="0" length="0">
      <dxf>
        <font>
          <sz val="10"/>
          <color auto="1"/>
          <name val="Arial"/>
          <family val="2"/>
          <scheme val="none"/>
        </font>
      </dxf>
    </rfmt>
  </rrc>
  <rcc rId="935" sId="10" numFmtId="19">
    <oc r="G11">
      <v>42681</v>
    </oc>
    <nc r="G11">
      <v>42688</v>
    </nc>
  </rcc>
  <rcc rId="936" sId="10" numFmtId="19">
    <oc r="G14">
      <v>42681</v>
    </oc>
    <nc r="G14">
      <v>42695</v>
    </nc>
  </rcc>
  <rcc rId="937" sId="10" numFmtId="19">
    <oc r="G17">
      <v>42681</v>
    </oc>
    <nc r="G17">
      <v>42702</v>
    </nc>
  </rcc>
  <rcc rId="938" sId="10" numFmtId="19">
    <oc r="G20">
      <v>42681</v>
    </oc>
    <nc r="G20">
      <v>42709</v>
    </nc>
  </rcc>
  <rcc rId="939" sId="10" numFmtId="19">
    <oc r="G23">
      <v>42681</v>
    </oc>
    <nc r="G23">
      <v>42716</v>
    </nc>
  </rcc>
  <rcc rId="940" sId="10" numFmtId="19">
    <oc r="G26">
      <v>42681</v>
    </oc>
    <nc r="G26">
      <v>42723</v>
    </nc>
  </rcc>
  <rcc rId="941" sId="10" numFmtId="19">
    <oc r="G29">
      <v>42681</v>
    </oc>
    <nc r="G29">
      <v>42730</v>
    </nc>
  </rcc>
  <rcc rId="942" sId="10" numFmtId="19">
    <oc r="G32">
      <v>42681</v>
    </oc>
    <nc r="G32">
      <v>42737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47" sId="4" ref="A25:XFD33" action="insertRow"/>
  <rfmt sheetId="4" sqref="A25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5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5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2048" sId="4" odxf="1" dxf="1">
    <nc r="D25">
      <f>C25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049" sId="4" odxf="1" dxf="1">
    <nc r="E25">
      <f>C25+6</f>
    </nc>
    <odxf>
      <border outline="0">
        <left/>
      </border>
    </odxf>
    <ndxf>
      <border outline="0">
        <left style="thin">
          <color indexed="64"/>
        </left>
      </border>
    </ndxf>
  </rcc>
  <rfmt sheetId="4" sqref="F25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5" start="0" length="0">
    <dxf>
      <border outline="0">
        <right style="thin">
          <color indexed="64"/>
        </right>
        <top style="thin">
          <color indexed="64"/>
        </top>
      </border>
    </dxf>
  </rfmt>
  <rcc rId="2050" sId="4" odxf="1" dxf="1">
    <nc r="H25">
      <f>G25+15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51" sId="4" odxf="1" dxf="1">
    <nc r="I25">
      <f>H25+11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6" start="0" length="0">
    <dxf>
      <border outline="0">
        <left style="thin">
          <color indexed="64"/>
        </left>
      </border>
    </dxf>
  </rfmt>
  <rfmt sheetId="4" sqref="C26" start="0" length="0">
    <dxf>
      <border outline="0">
        <left style="thin">
          <color indexed="64"/>
        </left>
      </border>
    </dxf>
  </rfmt>
  <rfmt sheetId="4" sqref="D26" start="0" length="0">
    <dxf>
      <border outline="0">
        <left style="thin">
          <color indexed="64"/>
        </left>
      </border>
    </dxf>
  </rfmt>
  <rfmt sheetId="4" sqref="E26" start="0" length="0">
    <dxf>
      <border outline="0">
        <left style="thin">
          <color indexed="64"/>
        </left>
      </border>
    </dxf>
  </rfmt>
  <rfmt sheetId="4" sqref="F26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6" start="0" length="0">
    <dxf>
      <border outline="0">
        <right style="thin">
          <color indexed="64"/>
        </right>
      </border>
    </dxf>
  </rfmt>
  <rfmt sheetId="4" sqref="H26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6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7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7" start="0" length="0">
    <dxf>
      <border outline="0">
        <bottom style="thin">
          <color indexed="64"/>
        </bottom>
      </border>
    </dxf>
  </rfmt>
  <rfmt sheetId="4" sqref="C27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7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7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7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A28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8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8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2052" sId="4" odxf="1" dxf="1">
    <nc r="D28">
      <f>C28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053" sId="4" odxf="1" dxf="1">
    <nc r="E28">
      <f>C28+6</f>
    </nc>
    <odxf>
      <border outline="0">
        <left/>
      </border>
    </odxf>
    <ndxf>
      <border outline="0">
        <left style="thin">
          <color indexed="64"/>
        </left>
      </border>
    </ndxf>
  </rcc>
  <rfmt sheetId="4" sqref="F28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8" start="0" length="0">
    <dxf>
      <border outline="0">
        <right style="thin">
          <color indexed="64"/>
        </right>
        <top style="thin">
          <color indexed="64"/>
        </top>
      </border>
    </dxf>
  </rfmt>
  <rcc rId="2054" sId="4" odxf="1" dxf="1">
    <nc r="H28">
      <f>G28+15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55" sId="4" odxf="1" dxf="1">
    <nc r="I28">
      <f>H28+11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9" start="0" length="0">
    <dxf>
      <border outline="0">
        <left style="thin">
          <color indexed="64"/>
        </left>
      </border>
    </dxf>
  </rfmt>
  <rfmt sheetId="4" sqref="C29" start="0" length="0">
    <dxf>
      <border outline="0">
        <left style="thin">
          <color indexed="64"/>
        </left>
      </border>
    </dxf>
  </rfmt>
  <rfmt sheetId="4" sqref="D29" start="0" length="0">
    <dxf>
      <border outline="0">
        <left style="thin">
          <color indexed="64"/>
        </left>
      </border>
    </dxf>
  </rfmt>
  <rfmt sheetId="4" sqref="E29" start="0" length="0">
    <dxf>
      <border outline="0">
        <left style="thin">
          <color indexed="64"/>
        </left>
      </border>
    </dxf>
  </rfmt>
  <rfmt sheetId="4" sqref="F29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</border>
    </dxf>
  </rfmt>
  <rfmt sheetId="4" sqref="G29" start="0" length="0">
    <dxf>
      <border outline="0">
        <right style="thin">
          <color indexed="64"/>
        </right>
      </border>
    </dxf>
  </rfmt>
  <rfmt sheetId="4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9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30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30" start="0" length="0">
    <dxf>
      <border outline="0">
        <bottom style="thin">
          <color indexed="64"/>
        </bottom>
      </border>
    </dxf>
  </rfmt>
  <rfmt sheetId="4" sqref="C30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30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30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30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A31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31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31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2056" sId="4" odxf="1" dxf="1">
    <nc r="D31">
      <f>C31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057" sId="4" odxf="1" dxf="1">
    <nc r="E31">
      <f>C31+6</f>
    </nc>
    <odxf>
      <border outline="0">
        <left/>
      </border>
    </odxf>
    <ndxf>
      <border outline="0">
        <left style="thin">
          <color indexed="64"/>
        </left>
      </border>
    </ndxf>
  </rcc>
  <rfmt sheetId="4" sqref="F31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31" start="0" length="0">
    <dxf>
      <border outline="0">
        <right style="thin">
          <color indexed="64"/>
        </right>
        <top style="thin">
          <color indexed="64"/>
        </top>
      </border>
    </dxf>
  </rfmt>
  <rcc rId="2058" sId="4" odxf="1" dxf="1">
    <nc r="H31">
      <f>G31+15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59" sId="4" odxf="1" dxf="1">
    <nc r="I31">
      <f>H31+11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32" start="0" length="0">
    <dxf>
      <border outline="0">
        <left style="thin">
          <color indexed="64"/>
        </left>
      </border>
    </dxf>
  </rfmt>
  <rfmt sheetId="4" sqref="C32" start="0" length="0">
    <dxf>
      <border outline="0">
        <left style="thin">
          <color indexed="64"/>
        </left>
      </border>
    </dxf>
  </rfmt>
  <rfmt sheetId="4" sqref="D32" start="0" length="0">
    <dxf>
      <border outline="0">
        <left style="thin">
          <color indexed="64"/>
        </left>
      </border>
    </dxf>
  </rfmt>
  <rfmt sheetId="4" sqref="E32" start="0" length="0">
    <dxf>
      <border outline="0">
        <left style="thin">
          <color indexed="64"/>
        </left>
      </border>
    </dxf>
  </rfmt>
  <rfmt sheetId="4" sqref="F32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32" start="0" length="0">
    <dxf>
      <border outline="0">
        <right style="thin">
          <color indexed="64"/>
        </right>
      </border>
    </dxf>
  </rfmt>
  <rfmt sheetId="4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32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33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33" start="0" length="0">
    <dxf>
      <border outline="0">
        <bottom style="thin">
          <color indexed="64"/>
        </bottom>
      </border>
    </dxf>
  </rfmt>
  <rfmt sheetId="4" sqref="C33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33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33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33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rc rId="2060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r>
            <t xml:space="preserve">STARSHIP URSA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0063N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42674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COYHAIQUE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42681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061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644E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2062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063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SKY CHALLENGE</t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1615N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42680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CSAV TRANCURA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42688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064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645E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2065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066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STARSHIP LEO</t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0064N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42687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CISNES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42695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067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646E</t>
        </is>
      </nc>
      <n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2068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2069" sId="4" ref="A10:XFD10" action="deleteRow">
    <rfmt sheetId="4" xfDxf="1" sqref="A10:XFD10" start="0" length="0">
      <dxf>
        <font>
          <family val="2"/>
        </font>
        <alignment vertical="center"/>
      </dxf>
    </rfmt>
    <rcc rId="0" sId="4" dxf="1">
      <nc r="A10" t="inlineStr">
        <is>
          <t>STARSHIP URSA</t>
        </is>
      </nc>
      <ndxf>
        <font>
          <sz val="10"/>
          <color auto="1"/>
          <name val="Arial"/>
          <family val="2"/>
          <scheme val="none"/>
        </font>
        <alignment vertical="bottom"/>
        <border outline="0">
          <left style="thin">
            <color indexed="64"/>
          </left>
        </border>
      </ndxf>
    </rcc>
    <rcc rId="0" sId="4" dxf="1">
      <nc r="B10" t="inlineStr">
        <is>
          <t>0064N</t>
        </is>
      </nc>
      <ndxf>
        <font>
          <sz val="10"/>
          <color auto="1"/>
          <name val="Arial"/>
          <family val="2"/>
          <scheme val="none"/>
        </font>
        <numFmt numFmtId="1" formatCode="0"/>
        <alignment horizontal="left" vertical="top"/>
      </ndxf>
    </rcc>
    <rcc rId="0" sId="4" dxf="1" numFmtId="19">
      <nc r="C10">
        <v>42694</v>
      </nc>
      <ndxf>
        <numFmt numFmtId="164" formatCode="dd/mm"/>
        <alignment horizontal="center" vertical="top"/>
        <border outline="0">
          <left style="thin">
            <color indexed="64"/>
          </left>
        </border>
      </ndxf>
    </rcc>
    <rcc rId="0" sId="4" dxf="1">
      <nc r="D10">
        <f>C10</f>
      </nc>
      <ndxf>
        <font>
          <color indexed="8"/>
          <family val="2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4" dxf="1">
      <nc r="E10">
        <f>C10+6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ndxf>
    </rcc>
    <rcc rId="0" sId="4" dxf="1" quotePrefix="1">
      <nc r="F10" t="inlineStr">
        <is>
          <t>CORCOVADO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 numFmtId="19">
      <nc r="G10">
        <v>42702</v>
      </nc>
      <n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4" dxf="1">
      <nc r="H10">
        <f>G10+15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I10">
        <f>H10+11</f>
      </nc>
      <n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2070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</border>
      </dxf>
    </rfmt>
    <rfmt sheetId="4" sqref="B10" start="0" length="0">
      <dxf>
        <font>
          <sz val="9"/>
          <family val="2"/>
        </font>
        <numFmt numFmtId="21" formatCode="dd/mmm"/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</border>
      </dxf>
    </rfmt>
    <rcc rId="0" sId="4" dxf="1" quotePrefix="1">
      <nc r="F10" t="inlineStr">
        <is>
          <t>647E</t>
        </is>
      </nc>
      <ndxf>
        <font>
          <sz val="9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</rrc>
  <rrc rId="2071" sId="4" ref="A10:XFD10" action="deleteRow">
    <rfmt sheetId="4" xfDxf="1" sqref="A10:XFD10" start="0" length="0">
      <dxf>
        <font>
          <family val="2"/>
        </font>
        <alignment vertical="center"/>
      </dxf>
    </rfmt>
    <rfmt sheetId="4" sqref="A10" start="0" length="0">
      <dxf>
        <font>
          <sz val="9"/>
          <family val="2"/>
        </font>
        <border outline="0">
          <left style="thin">
            <color indexed="64"/>
          </left>
          <bottom style="thin">
            <color indexed="64"/>
          </bottom>
        </border>
      </dxf>
    </rfmt>
    <rfmt sheetId="4" sqref="B10" start="0" length="0">
      <dxf>
        <font>
          <sz val="9"/>
          <family val="2"/>
        </font>
        <numFmt numFmtId="21" formatCode="dd/mmm"/>
        <border outline="0">
          <bottom style="thin">
            <color indexed="64"/>
          </bottom>
        </border>
      </dxf>
    </rfmt>
    <rfmt sheetId="4" sqref="C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D10" start="0" length="0">
      <dxf>
        <font>
          <sz val="9"/>
          <family val="2"/>
        </font>
        <numFmt numFmtId="164" formatCode="dd/mm"/>
        <alignment horizontal="center" vertical="top"/>
        <border outline="0">
          <left style="thin">
            <color indexed="64"/>
          </left>
          <bottom style="thin">
            <color indexed="64"/>
          </bottom>
        </border>
      </dxf>
    </rfmt>
    <rfmt sheetId="4" sqref="E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4" sqref="F10" start="0" length="0">
      <dxf>
        <font>
          <sz val="9"/>
          <color indexed="8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G10" start="0" length="0">
      <dxf>
        <font>
          <sz val="9"/>
          <family val="2"/>
        </font>
        <numFmt numFmtId="164" formatCode="dd/mm"/>
        <alignment horizontal="center"/>
        <border outline="0">
          <right style="thin">
            <color indexed="64"/>
          </right>
          <bottom style="thin">
            <color indexed="64"/>
          </bottom>
        </border>
      </dxf>
    </rfmt>
    <rfmt sheetId="4" sqref="H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4" sqref="I10" start="0" length="0">
      <dxf>
        <font>
          <sz val="9"/>
          <family val="2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2072" sId="4" xfDxf="1" dxf="1">
    <nc r="A13" t="inlineStr">
      <is>
        <t>STARSHIP LEO</t>
      </is>
    </nc>
    <ndxf>
      <border outline="0">
        <left style="thin">
          <color indexed="64"/>
        </left>
      </border>
    </ndxf>
  </rcc>
  <rcc rId="2073" sId="4" xfDxf="1" dxf="1">
    <nc r="B13" t="inlineStr">
      <is>
        <t>0065N</t>
      </is>
    </nc>
    <ndxf>
      <numFmt numFmtId="1" formatCode="0"/>
      <alignment horizontal="left"/>
    </ndxf>
  </rcc>
  <rcc rId="2074" sId="4" numFmtId="19">
    <nc r="C13">
      <v>42708</v>
    </nc>
  </rcc>
  <rcc rId="2075" sId="4" xfDxf="1" dxf="1">
    <nc r="A16" t="inlineStr">
      <is>
        <t>STARSHIP URSA</t>
      </is>
    </nc>
    <ndxf>
      <border outline="0">
        <left style="thin">
          <color indexed="64"/>
        </left>
      </border>
    </ndxf>
  </rcc>
  <rcc rId="2076" sId="4" xfDxf="1" dxf="1">
    <nc r="B16" t="inlineStr">
      <is>
        <t>0065N</t>
      </is>
    </nc>
    <ndxf>
      <numFmt numFmtId="1" formatCode="0"/>
      <alignment horizontal="left"/>
    </ndxf>
  </rcc>
  <rcc rId="2077" sId="4" numFmtId="19">
    <nc r="C16">
      <v>42715</v>
    </nc>
  </rcc>
  <rcc rId="2078" sId="4" xfDxf="1" dxf="1">
    <nc r="A19" t="inlineStr">
      <is>
        <t>SKY CHALLENGE</t>
      </is>
    </nc>
    <ndxf>
      <border outline="0">
        <left style="thin">
          <color indexed="64"/>
        </left>
      </border>
    </ndxf>
  </rcc>
  <rcc rId="2079" sId="4" xfDxf="1" dxf="1">
    <nc r="B19" t="inlineStr">
      <is>
        <t>1617N</t>
      </is>
    </nc>
    <ndxf>
      <numFmt numFmtId="1" formatCode="0"/>
      <alignment horizontal="left"/>
    </ndxf>
  </rcc>
  <rcc rId="2080" sId="4" numFmtId="19">
    <nc r="C19">
      <v>42722</v>
    </nc>
  </rcc>
  <rrc rId="2081" sId="4" ref="A22:XFD24" action="insertRow"/>
  <rfmt sheetId="4" sqref="A22" start="0" length="0">
    <dxf>
      <font>
        <sz val="10"/>
        <color auto="1"/>
        <name val="Arial"/>
        <family val="2"/>
        <scheme val="none"/>
      </font>
      <alignment vertical="bottom"/>
      <border outline="0">
        <left style="thin">
          <color indexed="64"/>
        </left>
      </border>
    </dxf>
  </rfmt>
  <rfmt sheetId="4" sqref="B22" start="0" length="0">
    <dxf>
      <font>
        <sz val="10"/>
        <color auto="1"/>
        <name val="Arial"/>
        <family val="2"/>
        <scheme val="none"/>
      </font>
      <numFmt numFmtId="1" formatCode="0"/>
      <alignment horizontal="left" vertical="top"/>
    </dxf>
  </rfmt>
  <rfmt sheetId="4" sqref="C22" start="0" length="0">
    <dxf>
      <font>
        <sz val="9"/>
        <family val="2"/>
      </font>
      <alignment vertical="top"/>
      <border outline="0">
        <left style="thin">
          <color indexed="64"/>
        </left>
      </border>
    </dxf>
  </rfmt>
  <rcc rId="2082" sId="4" odxf="1" dxf="1">
    <nc r="D22">
      <f>C22</f>
    </nc>
    <odxf>
      <font>
        <sz val="9"/>
        <family val="2"/>
      </font>
      <numFmt numFmtId="164" formatCode="dd/mm"/>
      <border outline="0">
        <left/>
        <right/>
      </border>
    </odxf>
    <ndxf>
      <font>
        <sz val="9"/>
        <color indexed="8"/>
        <family val="2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2083" sId="4" odxf="1" dxf="1">
    <nc r="E22">
      <f>C22+6</f>
    </nc>
    <odxf>
      <border outline="0">
        <left/>
      </border>
    </odxf>
    <ndxf>
      <border outline="0">
        <left style="thin">
          <color indexed="64"/>
        </left>
      </border>
    </ndxf>
  </rcc>
  <rfmt sheetId="4" sqref="F22" start="0" length="0">
    <dxf>
      <font>
        <sz val="9"/>
        <color indexed="8"/>
        <family val="2"/>
      </font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4" sqref="G22" start="0" length="0">
    <dxf>
      <border outline="0">
        <right style="thin">
          <color indexed="64"/>
        </right>
        <top style="thin">
          <color indexed="64"/>
        </top>
      </border>
    </dxf>
  </rfmt>
  <rcc rId="2084" sId="4" odxf="1" dxf="1">
    <nc r="H22">
      <f>G22+15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85" sId="4" odxf="1" dxf="1">
    <nc r="I22">
      <f>H22+11</f>
    </nc>
    <odxf>
      <border outline="0">
        <left/>
        <right/>
        <top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4" sqref="A23" start="0" length="0">
    <dxf>
      <border outline="0">
        <left style="thin">
          <color indexed="64"/>
        </left>
      </border>
    </dxf>
  </rfmt>
  <rfmt sheetId="4" sqref="C23" start="0" length="0">
    <dxf>
      <border outline="0">
        <left style="thin">
          <color indexed="64"/>
        </left>
      </border>
    </dxf>
  </rfmt>
  <rfmt sheetId="4" sqref="D23" start="0" length="0">
    <dxf>
      <border outline="0">
        <left style="thin">
          <color indexed="64"/>
        </left>
      </border>
    </dxf>
  </rfmt>
  <rfmt sheetId="4" sqref="E23" start="0" length="0">
    <dxf>
      <border outline="0">
        <left style="thin">
          <color indexed="64"/>
        </left>
      </border>
    </dxf>
  </rfmt>
  <rfmt sheetId="4" sqref="F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G23" start="0" length="0">
    <dxf>
      <border outline="0">
        <right style="thin">
          <color indexed="64"/>
        </right>
      </border>
    </dxf>
  </rfmt>
  <rfmt sheetId="4" sqref="H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I23" start="0" length="0">
    <dxf>
      <border outline="0">
        <left style="thin">
          <color indexed="64"/>
        </left>
        <right style="thin">
          <color indexed="64"/>
        </right>
      </border>
    </dxf>
  </rfmt>
  <rfmt sheetId="4" sqref="A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B24" start="0" length="0">
    <dxf>
      <border outline="0">
        <bottom style="thin">
          <color indexed="64"/>
        </bottom>
      </border>
    </dxf>
  </rfmt>
  <rfmt sheetId="4" sqref="C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D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E24" start="0" length="0">
    <dxf>
      <border outline="0">
        <left style="thin">
          <color indexed="64"/>
        </left>
        <bottom style="thin">
          <color indexed="64"/>
        </bottom>
      </border>
    </dxf>
  </rfmt>
  <rfmt sheetId="4" sqref="F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G24" start="0" length="0">
    <dxf>
      <border outline="0">
        <right style="thin">
          <color indexed="64"/>
        </right>
        <bottom style="thin">
          <color indexed="64"/>
        </bottom>
      </border>
    </dxf>
  </rfmt>
  <rfmt sheetId="4" sqref="H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4" sqref="I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086" sId="4" xfDxf="1" dxf="1">
    <nc r="A22" t="inlineStr">
      <is>
        <t>STARSHIP LEO</t>
      </is>
    </nc>
    <ndxf>
      <border outline="0">
        <left style="thin">
          <color indexed="64"/>
        </left>
      </border>
    </ndxf>
  </rcc>
  <rcc rId="2087" sId="4" xfDxf="1" dxf="1">
    <nc r="B22" t="inlineStr">
      <is>
        <t>0066N</t>
      </is>
    </nc>
    <ndxf>
      <numFmt numFmtId="1" formatCode="0"/>
      <alignment horizontal="left"/>
    </ndxf>
  </rcc>
  <rcc rId="2088" sId="4" numFmtId="19">
    <nc r="C22">
      <v>42729</v>
    </nc>
  </rcc>
  <rcc rId="2089" sId="4" xfDxf="1" dxf="1" quotePrefix="1">
    <nc r="F13" t="inlineStr">
      <is>
        <t>CAUQUENES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90" sId="4" quotePrefix="1">
    <nc r="F14" t="inlineStr">
      <is>
        <t>649E</t>
      </is>
    </nc>
  </rcc>
  <rcc rId="2091" sId="4" numFmtId="19">
    <nc r="G13">
      <v>42716</v>
    </nc>
  </rcc>
  <rcc rId="2092" sId="4" xfDxf="1" dxf="1" quotePrefix="1">
    <nc r="F16" t="inlineStr">
      <is>
        <t>CSAV TYNDALL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93" sId="4" quotePrefix="1">
    <nc r="F17" t="inlineStr">
      <is>
        <t>650E</t>
      </is>
    </nc>
  </rcc>
  <rcc rId="2094" sId="4" numFmtId="19">
    <nc r="G16">
      <v>42723</v>
    </nc>
  </rcc>
  <rcc rId="2095" sId="4" xfDxf="1" dxf="1" quotePrefix="1">
    <nc r="F19" t="inlineStr">
      <is>
        <t>COPIAPO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96" sId="4" quotePrefix="1">
    <nc r="F20" t="inlineStr">
      <is>
        <t>651E</t>
      </is>
    </nc>
  </rcc>
  <rcc rId="2097" sId="4" numFmtId="19">
    <nc r="G19">
      <v>42730</v>
    </nc>
  </rcc>
  <rcc rId="2098" sId="4" xfDxf="1" dxf="1" quotePrefix="1">
    <nc r="F22" t="inlineStr">
      <is>
        <t>CSAV TRAIGUEN</t>
      </is>
    </nc>
    <ndxf>
      <font>
        <sz val="9"/>
        <family val="2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099" sId="4" quotePrefix="1">
    <nc r="F23" t="inlineStr">
      <is>
        <t>652E</t>
      </is>
    </nc>
  </rcc>
  <rcc rId="2100" sId="4" numFmtId="19">
    <nc r="G22">
      <v>42737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43" sId="7" ref="A8:XFD8" action="deleteRow">
    <undo index="65535" exp="area" ref3D="1" dr="$A$35:$XFD$49" dn="Z_C836EF1A_2139_4C09_ABA7_0F571B2ADA53_.wvu.Rows" sId="7"/>
    <undo index="65535" exp="area" ref3D="1" dr="$A$8:$XFD$34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1674</v>
      </nc>
      <ndxf>
        <alignment horizontal="left"/>
      </ndxf>
    </rcc>
    <rcc rId="0" sId="7" dxf="1" numFmtId="19">
      <nc r="C8">
        <v>42632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MOL GENEROSITY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42641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944" sId="7" ref="A8:XFD8" action="deleteRow">
    <undo index="65535" exp="area" ref3D="1" dr="$A$34:$XFD$48" dn="Z_C836EF1A_2139_4C09_ABA7_0F571B2ADA53_.wvu.Rows" sId="7"/>
    <undo index="65535" exp="area" ref3D="1" dr="$A$8:$XFD$33" dn="Z_1C65A68F_C576_41BB_82FA_93215F14D9DD_.wvu.Rows" sId="7"/>
    <rfmt sheetId="7" xfDxf="1" sqref="A8:XFD8" start="0" length="0"/>
    <rcc rId="0" sId="7" dxf="1">
      <nc r="A8" t="inlineStr">
        <is>
          <t>GUAYAQUIL BRIDGE</t>
        </is>
      </nc>
      <ndxf>
        <border outline="0">
          <left style="thin">
            <color indexed="64"/>
          </left>
        </border>
      </ndxf>
    </rcc>
    <rcc rId="0" sId="7" dxf="1">
      <nc r="B8">
        <v>1619</v>
      </nc>
      <ndxf>
        <alignment horizontal="left"/>
      </ndxf>
    </rcc>
    <rcc rId="0" sId="7" dxf="1" numFmtId="19">
      <nc r="C8">
        <v>42634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+C8+3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628S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945" sId="7" ref="A8:XFD8" action="deleteRow">
    <undo index="65535" exp="area" ref3D="1" dr="$A$33:$XFD$47" dn="Z_C836EF1A_2139_4C09_ABA7_0F571B2ADA53_.wvu.Rows" sId="7"/>
    <undo index="65535" exp="area" ref3D="1" dr="$A$8:$XFD$32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>
      <nc r="F8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ndxf>
    </rcc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946" sId="7" ref="A8:XFD8" action="deleteRow">
    <undo index="65535" exp="area" ref3D="1" dr="$A$32:$XFD$46" dn="Z_C836EF1A_2139_4C09_ABA7_0F571B2ADA53_.wvu.Rows" sId="7"/>
    <undo index="65535" exp="area" ref3D="1" dr="$A$8:$XFD$31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1676</v>
      </nc>
      <ndxf>
        <alignment horizontal="left"/>
      </ndxf>
    </rcc>
    <rcc rId="0" sId="7" dxf="1" numFmtId="19">
      <nc r="C8">
        <v>42639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SAFMARINE MULANJE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42648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947" sId="7" ref="A8:XFD8" action="deleteRow">
    <undo index="65535" exp="area" ref3D="1" dr="$A$31:$XFD$45" dn="Z_C836EF1A_2139_4C09_ABA7_0F571B2ADA53_.wvu.Rows" sId="7"/>
    <undo index="65535" exp="area" ref3D="1" dr="$A$8:$XFD$30" dn="Z_1C65A68F_C576_41BB_82FA_93215F14D9DD_.wvu.Rows" sId="7"/>
    <rfmt sheetId="7" xfDxf="1" sqref="A8:XFD8" start="0" length="0"/>
    <rcc rId="0" sId="7" dxf="1">
      <nc r="A8" t="inlineStr">
        <is>
          <t>SEOUL TOWER</t>
        </is>
      </nc>
      <ndxf>
        <border outline="0">
          <left style="thin">
            <color indexed="64"/>
          </left>
        </border>
      </ndxf>
    </rcc>
    <rcc rId="0" sId="7" dxf="1">
      <nc r="B8">
        <v>1615</v>
      </nc>
      <ndxf>
        <alignment horizontal="left"/>
      </ndxf>
    </rcc>
    <rcc rId="0" sId="7" dxf="1" numFmtId="19">
      <nc r="C8">
        <v>42641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629S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948" sId="7" ref="A8:XFD8" action="deleteRow">
    <undo index="65535" exp="area" ref3D="1" dr="$A$30:$XFD$44" dn="Z_C836EF1A_2139_4C09_ABA7_0F571B2ADA53_.wvu.Rows" sId="7"/>
    <undo index="65535" exp="area" ref3D="1" dr="$A$8:$XFD$29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>
      <nc r="F8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ndxf>
    </rcc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949" sId="7" ref="A8:XFD8" action="deleteRow">
    <undo index="65535" exp="area" ref3D="1" dr="$A$29:$XFD$43" dn="Z_C836EF1A_2139_4C09_ABA7_0F571B2ADA53_.wvu.Rows" sId="7"/>
    <undo index="65535" exp="area" ref3D="1" dr="$A$8:$XFD$28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1678</v>
      </nc>
      <ndxf>
        <alignment horizontal="left"/>
      </ndxf>
    </rcc>
    <rcc rId="0" sId="7" dxf="1" numFmtId="19">
      <nc r="C8">
        <v>42646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E.R. FRANCE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42655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950" sId="7" ref="A8:XFD8" action="deleteRow">
    <undo index="65535" exp="area" ref3D="1" dr="$A$28:$XFD$42" dn="Z_C836EF1A_2139_4C09_ABA7_0F571B2ADA53_.wvu.Rows" sId="7"/>
    <undo index="65535" exp="area" ref3D="1" dr="$A$8:$XFD$27" dn="Z_1C65A68F_C576_41BB_82FA_93215F14D9DD_.wvu.Rows" sId="7"/>
    <rfmt sheetId="7" xfDxf="1" sqref="A8:XFD8" start="0" length="0"/>
    <rcc rId="0" sId="7" dxf="1">
      <nc r="A8" t="inlineStr">
        <is>
          <t>SPECTRUM N</t>
        </is>
      </nc>
      <ndxf>
        <border outline="0">
          <left style="thin">
            <color indexed="64"/>
          </left>
        </border>
      </ndxf>
    </rcc>
    <rcc rId="0" sId="7" dxf="1">
      <nc r="B8">
        <v>1615</v>
      </nc>
      <ndxf>
        <alignment horizontal="left"/>
      </ndxf>
    </rcc>
    <rcc rId="0" sId="7" dxf="1" numFmtId="19">
      <nc r="C8">
        <v>42648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630S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951" sId="7" ref="A8:XFD8" action="deleteRow">
    <undo index="65535" exp="area" ref3D="1" dr="$A$27:$XFD$41" dn="Z_C836EF1A_2139_4C09_ABA7_0F571B2ADA53_.wvu.Rows" sId="7"/>
    <undo index="65535" exp="area" ref3D="1" dr="$A$8:$XFD$26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>
      <nc r="F8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ndxf>
    </rcc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952" sId="7" ref="A8:XFD8" action="deleteRow">
    <undo index="65535" exp="area" ref3D="1" dr="$A$26:$XFD$40" dn="Z_C836EF1A_2139_4C09_ABA7_0F571B2ADA53_.wvu.Rows" sId="7"/>
    <undo index="65535" exp="area" ref3D="1" dr="$A$8:$XFD$25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1680</v>
      </nc>
      <ndxf>
        <alignment horizontal="left"/>
      </ndxf>
    </rcc>
    <rcc rId="0" sId="7" dxf="1" numFmtId="19">
      <nc r="C8">
        <v>42653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MSC EUGENIA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42662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953" sId="7" ref="A8:XFD8" action="deleteRow">
    <undo index="65535" exp="area" ref3D="1" dr="$A$25:$XFD$39" dn="Z_C836EF1A_2139_4C09_ABA7_0F571B2ADA53_.wvu.Rows" sId="7"/>
    <undo index="65535" exp="area" ref3D="1" dr="$A$8:$XFD$24" dn="Z_1C65A68F_C576_41BB_82FA_93215F14D9DD_.wvu.Rows" sId="7"/>
    <rfmt sheetId="7" xfDxf="1" sqref="A8:XFD8" start="0" length="0"/>
    <rcc rId="0" sId="7" dxf="1">
      <nc r="A8" t="inlineStr">
        <is>
          <t>ANNA-S.</t>
        </is>
      </nc>
      <ndxf>
        <border outline="0">
          <left style="thin">
            <color indexed="64"/>
          </left>
        </border>
      </ndxf>
    </rcc>
    <rcc rId="0" sId="7" dxf="1">
      <nc r="B8">
        <v>1621</v>
      </nc>
      <ndxf>
        <alignment horizontal="left"/>
      </ndxf>
    </rcc>
    <rcc rId="0" sId="7" dxf="1" numFmtId="19">
      <nc r="C8">
        <v>42655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631S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954" sId="7" ref="A8:XFD8" action="deleteRow">
    <undo index="65535" exp="area" ref3D="1" dr="$A$24:$XFD$38" dn="Z_C836EF1A_2139_4C09_ABA7_0F571B2ADA53_.wvu.Rows" sId="7"/>
    <undo index="65535" exp="area" ref3D="1" dr="$A$8:$XFD$23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>
      <nc r="F8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ndxf>
    </rcc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955" sId="7" ref="A8:XFD8" action="deleteRow">
    <undo index="65535" exp="area" ref3D="1" dr="$A$23:$XFD$37" dn="Z_C836EF1A_2139_4C09_ABA7_0F571B2ADA53_.wvu.Rows" sId="7"/>
    <undo index="65535" exp="area" ref3D="1" dr="$A$8:$XFD$22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1682</v>
      </nc>
      <ndxf>
        <alignment horizontal="left"/>
      </ndxf>
    </rcc>
    <rcc rId="0" sId="7" dxf="1" numFmtId="19">
      <nc r="C8">
        <v>42660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E.R. AMSTERDAM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42669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956" sId="7" ref="A8:XFD8" action="deleteRow">
    <undo index="65535" exp="area" ref3D="1" dr="$A$22:$XFD$36" dn="Z_C836EF1A_2139_4C09_ABA7_0F571B2ADA53_.wvu.Rows" sId="7"/>
    <undo index="65535" exp="area" ref3D="1" dr="$A$8:$XFD$21" dn="Z_1C65A68F_C576_41BB_82FA_93215F14D9DD_.wvu.Rows" sId="7"/>
    <rfmt sheetId="7" xfDxf="1" sqref="A8:XFD8" start="0" length="0"/>
    <rcc rId="0" sId="7" dxf="1">
      <nc r="A8" t="inlineStr">
        <is>
          <t>BONAVIA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7" dxf="1">
      <nc r="B8">
        <v>1614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7" dxf="1" numFmtId="19">
      <nc r="C8">
        <v>42663</v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632S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957" sId="7" ref="A8:XFD8" action="deleteRow">
    <undo index="65535" exp="area" ref3D="1" dr="$A$21:$XFD$35" dn="Z_C836EF1A_2139_4C09_ABA7_0F571B2ADA53_.wvu.Rows" sId="7"/>
    <undo index="65535" exp="area" ref3D="1" dr="$A$8:$XFD$20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7" sqref="F8" start="0" length="0">
      <dxf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dxf>
    </rfmt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958" sId="7" ref="A8:XFD8" action="deleteRow">
    <undo index="65535" exp="area" ref3D="1" dr="$A$20:$XFD$34" dn="Z_C836EF1A_2139_4C09_ABA7_0F571B2ADA53_.wvu.Rows" sId="7"/>
    <undo index="65535" exp="area" ref3D="1" dr="$A$8:$XFD$19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1684</v>
      </nc>
      <ndxf>
        <alignment horizontal="left"/>
      </ndxf>
    </rcc>
    <rcc rId="0" sId="7" dxf="1" numFmtId="19">
      <nc r="C8">
        <v>42667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HAMMONIA FRANCIA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42676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959" sId="7" ref="A8:XFD8" action="deleteRow">
    <undo index="65535" exp="area" ref3D="1" dr="$A$19:$XFD$33" dn="Z_C836EF1A_2139_4C09_ABA7_0F571B2ADA53_.wvu.Rows" sId="7"/>
    <undo index="65535" exp="area" ref3D="1" dr="$A$8:$XFD$18" dn="Z_1C65A68F_C576_41BB_82FA_93215F14D9DD_.wvu.Rows" sId="7"/>
    <rfmt sheetId="7" xfDxf="1" sqref="A8:XFD8" start="0" length="0"/>
    <rcc rId="0" sId="7" dxf="1">
      <nc r="A8" t="inlineStr">
        <is>
          <t>GUAYAQUIL BRIDGE</t>
        </is>
      </nc>
      <ndxf>
        <border outline="0">
          <left style="thin">
            <color indexed="64"/>
          </left>
        </border>
      </ndxf>
    </rcc>
    <rcc rId="0" sId="7" dxf="1">
      <nc r="B8">
        <v>1623</v>
      </nc>
      <ndxf>
        <alignment horizontal="left"/>
      </ndxf>
    </rcc>
    <rcc rId="0" sId="7" dxf="1" numFmtId="19">
      <nc r="C8">
        <v>42669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633S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960" sId="7" ref="A8:XFD8" action="deleteRow">
    <undo index="65535" exp="area" ref3D="1" dr="$A$18:$XFD$32" dn="Z_C836EF1A_2139_4C09_ABA7_0F571B2ADA53_.wvu.Rows" sId="7"/>
    <undo index="65535" exp="area" ref3D="1" dr="$A$8:$XFD$17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>
      <nc r="F8" t="inlineStr">
        <is>
          <t>(FULL)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ndxf>
    </rcc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rc rId="961" sId="7" ref="A8:XFD8" action="deleteRow">
    <undo index="65535" exp="area" ref3D="1" dr="$A$17:$XFD$31" dn="Z_C836EF1A_2139_4C09_ABA7_0F571B2ADA53_.wvu.Rows" sId="7"/>
    <undo index="65535" exp="area" ref3D="1" dr="$A$8:$XFD$16" dn="Z_1C65A68F_C576_41BB_82FA_93215F14D9DD_.wvu.Rows" sId="7"/>
    <rfmt sheetId="7" xfDxf="1" sqref="A8:XFD8" start="0" length="0"/>
    <rcc rId="0" sId="7" dxf="1">
      <nc r="A8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7" dxf="1">
      <nc r="B8">
        <v>1686</v>
      </nc>
      <ndxf>
        <alignment horizontal="left"/>
      </ndxf>
    </rcc>
    <rcc rId="0" sId="7" dxf="1" numFmtId="19">
      <nc r="C8">
        <v>42674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WIELAND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</ndxf>
    </rcc>
    <rcc rId="0" sId="7" dxf="1" numFmtId="19">
      <nc r="G8">
        <v>42683</v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H8">
        <f>G8+8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I8">
        <f>G8+14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J8">
        <f>G8+17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K8">
        <f>G8+20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  <rcc rId="0" sId="7" dxf="1">
      <nc r="L8">
        <f>G8+23</f>
      </nc>
      <n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ndxf>
    </rcc>
  </rrc>
  <rrc rId="962" sId="7" ref="A8:XFD8" action="deleteRow">
    <undo index="65535" exp="area" ref3D="1" dr="$A$16:$XFD$30" dn="Z_C836EF1A_2139_4C09_ABA7_0F571B2ADA53_.wvu.Rows" sId="7"/>
    <undo index="65535" exp="area" ref3D="1" dr="$A$8:$XFD$15" dn="Z_1C65A68F_C576_41BB_82FA_93215F14D9DD_.wvu.Rows" sId="7"/>
    <rfmt sheetId="7" xfDxf="1" sqref="A8:XFD8" start="0" length="0"/>
    <rcc rId="0" sId="7" dxf="1">
      <nc r="A8" t="inlineStr">
        <is>
          <t>BONAVIA</t>
        </is>
      </nc>
      <ndxf>
        <border outline="0">
          <left style="thin">
            <color indexed="64"/>
          </left>
        </border>
      </ndxf>
    </rcc>
    <rcc rId="0" sId="7" dxf="1">
      <nc r="B8">
        <v>1616</v>
      </nc>
      <ndxf>
        <alignment horizontal="left"/>
      </ndxf>
    </rcc>
    <rcc rId="0" sId="7" dxf="1" numFmtId="19">
      <nc r="C8">
        <v>42676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E8">
        <f>+C8+2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7" dxf="1">
      <nc r="F8" t="inlineStr">
        <is>
          <t>634S</t>
        </is>
      </nc>
      <ndxf>
        <alignment horizontal="center"/>
        <border outline="0">
          <left style="thin">
            <color indexed="64"/>
          </left>
          <right style="thin">
            <color indexed="8"/>
          </right>
        </border>
      </ndxf>
    </rcc>
    <rfmt sheetId="7" sqref="G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H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I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J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K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  <rfmt sheetId="7" sqref="L8" start="0" length="0">
      <dxf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</border>
      </dxf>
    </rfmt>
  </rrc>
  <rrc rId="963" sId="7" ref="A8:XFD8" action="deleteRow">
    <undo index="65535" exp="area" ref3D="1" dr="$A$15:$XFD$29" dn="Z_C836EF1A_2139_4C09_ABA7_0F571B2ADA53_.wvu.Rows" sId="7"/>
    <undo index="65535" exp="area" ref3D="1" dr="$A$8:$XFD$14" dn="Z_1C65A68F_C576_41BB_82FA_93215F14D9DD_.wvu.Rows" sId="7"/>
    <rfmt sheetId="7" xfDxf="1" sqref="A8:XFD8" start="0" length="0"/>
    <rfmt sheetId="7" sqref="A8" start="0" length="0">
      <dxf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7" sqref="B8" start="0" length="0">
      <dxf>
        <numFmt numFmtId="21" formatCode="d\-mmm"/>
        <alignment horizontal="left"/>
        <border outline="0">
          <bottom style="thin">
            <color indexed="64"/>
          </bottom>
        </border>
      </dxf>
    </rfmt>
    <rfmt sheetId="7" sqref="C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D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7" sqref="E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7" sqref="F8" start="0" length="0">
      <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8"/>
          </right>
          <bottom style="thin">
            <color indexed="64"/>
          </bottom>
        </border>
      </dxf>
    </rfmt>
    <rfmt sheetId="7" sqref="G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H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I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K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  <rfmt sheetId="7" sqref="L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8"/>
          </left>
          <right style="thin">
            <color indexed="8"/>
          </right>
          <bottom style="thin">
            <color indexed="8"/>
          </bottom>
        </border>
      </dxf>
    </rfmt>
  </rrc>
  <rcc rId="964" sId="10">
    <oc r="H38">
      <f>H35-$C$36</f>
    </oc>
    <nc r="H38">
      <f>H35-$C$36+1</f>
    </nc>
  </rcc>
  <rcc rId="965" sId="10">
    <oc r="I38">
      <f>I35-$C$36</f>
    </oc>
    <nc r="I38">
      <f>I35-$C$36+1</f>
    </nc>
  </rcc>
  <rcc rId="966" sId="10">
    <oc r="J38">
      <f>J35-$C$36</f>
    </oc>
    <nc r="J38">
      <f>J35-$C$36+1</f>
    </nc>
  </rcc>
  <rcc rId="967" sId="10">
    <oc r="K38">
      <f>K35-$C$36</f>
    </oc>
    <nc r="K38">
      <f>K35-$C$36+1</f>
    </nc>
  </rcc>
  <rcc rId="968" sId="10">
    <oc r="L38">
      <f>L35-$C$36</f>
    </oc>
    <nc r="L38">
      <f>L35-$C$36+1</f>
    </nc>
  </rcc>
  <rcc rId="969" sId="10">
    <oc r="M38">
      <f>M35-$C$36</f>
    </oc>
    <nc r="M38">
      <f>M35-$C$36+1</f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70" sId="9" ref="A11:XFD11" action="deleteRow">
    <rfmt sheetId="9" xfDxf="1" sqref="A11:XFD11" start="0" length="0"/>
    <rcc rId="0" sId="9">
      <nc r="A11" t="inlineStr">
        <is>
          <t>HANSA HOMBURG</t>
        </is>
      </nc>
    </rcc>
    <rcc rId="0" sId="9" dxf="1">
      <nc r="B11" t="inlineStr">
        <is>
          <t>134S</t>
        </is>
      </nc>
      <ndxf>
        <alignment horizontal="left" vertical="top"/>
      </ndxf>
    </rcc>
    <rcc rId="0" sId="9" dxf="1" numFmtId="19">
      <nc r="C11">
        <v>42667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D11">
        <f>C11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E11">
        <f>C11+3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F11" t="inlineStr">
        <is>
          <t>CSCL SATURN</t>
        </is>
      </nc>
      <ndxf>
        <font>
          <sz val="10"/>
          <color indexed="8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dxf="1" numFmtId="19">
      <nc r="G11">
        <v>42672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9" dxf="1">
      <nc r="H11">
        <f>G11+11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</rrc>
  <rrc rId="971" sId="9" ref="A11:XFD11" action="deleteRow">
    <rfmt sheetId="9" xfDxf="1" sqref="A11:XFD11" start="0" length="0"/>
    <rfmt sheetId="9" sqref="B11" start="0" length="0">
      <dxf>
        <alignment horizontal="left" vertical="top"/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9" sqref="D11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9" dxf="1">
      <nc r="F11" t="inlineStr">
        <is>
          <t>141W</t>
        </is>
      </nc>
      <ndxf>
        <font>
          <sz val="10"/>
          <color rgb="FFFF0000"/>
          <name val="Arial"/>
          <family val="2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</border>
      </ndxf>
    </rcc>
    <rfmt sheetId="9" sqref="G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9" sqref="H11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</rrc>
  <rrc rId="972" sId="9" ref="A11:XFD11" action="deleteRow">
    <rfmt sheetId="9" xfDxf="1" sqref="A11:XFD11" start="0" length="0"/>
    <rfmt sheetId="9" sqref="A11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9" sqref="B11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9" sqref="C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D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E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9" dxf="1">
      <nc r="F11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9" sqref="G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9" sqref="H11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973" sId="9" ref="A41:XFD43" action="insertRow"/>
  <rcc rId="974" sId="9" odxf="1" dxf="1">
    <nc r="A41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975" sId="9" odxf="1" dxf="1">
    <nc r="B41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976" sId="9" odxf="1" dxf="1" numFmtId="19">
    <nc r="C41">
      <v>42744</v>
    </nc>
    <odxf>
      <alignment vertical="top"/>
    </odxf>
    <ndxf>
      <alignment vertical="center"/>
    </ndxf>
  </rcc>
  <rcc rId="977" sId="9" odxf="1" dxf="1">
    <nc r="D41">
      <f>C41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978" sId="9" odxf="1" dxf="1">
    <nc r="E41">
      <f>C41+3</f>
    </nc>
    <odxf>
      <alignment vertical="top"/>
    </odxf>
    <ndxf>
      <alignment vertical="center"/>
    </ndxf>
  </rcc>
  <rcc rId="979" sId="9" odxf="1" dxf="1">
    <nc r="F41" t="inlineStr">
      <is>
        <t>TAYMA</t>
      </is>
    </nc>
    <odxf>
      <font>
        <sz val="10"/>
        <color auto="1"/>
        <name val="Arial"/>
        <family val="2"/>
        <scheme val="none"/>
      </font>
      <alignment horizontal="general" vertical="bottom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 vertical="top"/>
      <border outline="0">
        <top style="thin">
          <color indexed="64"/>
        </top>
      </border>
    </ndxf>
  </rcc>
  <rcc rId="980" sId="9" odxf="1" dxf="1" numFmtId="19">
    <nc r="G41">
      <v>42749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981" sId="9" odxf="1" dxf="1">
    <nc r="H41">
      <f>G41+11</f>
    </nc>
    <odxf>
      <font>
        <family val="2"/>
      </font>
      <alignment wrapText="1"/>
    </odxf>
    <ndxf>
      <font>
        <color indexed="8"/>
        <family val="2"/>
      </font>
      <alignment wrapText="0"/>
    </ndxf>
  </rcc>
  <rfmt sheetId="9" sqref="A42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9" sqref="B42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9" sqref="C42" start="0" length="0">
    <dxf>
      <alignment vertical="center"/>
    </dxf>
  </rfmt>
  <rfmt sheetId="9" sqref="D42" start="0" length="0">
    <dxf>
      <font>
        <color indexed="8"/>
        <family val="2"/>
      </font>
      <numFmt numFmtId="165" formatCode="ddd"/>
      <alignment wrapText="0"/>
    </dxf>
  </rfmt>
  <rfmt sheetId="9" sqref="E42" start="0" length="0">
    <dxf>
      <alignment vertical="center"/>
    </dxf>
  </rfmt>
  <rcc rId="982" sId="9" odxf="1" dxf="1">
    <nc r="F42" t="inlineStr">
      <is>
        <t>614W</t>
      </is>
    </nc>
    <odxf>
      <font>
        <sz val="10"/>
        <color auto="1"/>
        <name val="Arial"/>
        <family val="2"/>
        <scheme val="none"/>
      </font>
      <alignment horizontal="general" vertical="bottom" wrapText="0"/>
    </odxf>
    <ndxf>
      <font>
        <sz val="10"/>
        <color indexed="8"/>
        <name val="Arial"/>
        <family val="2"/>
        <scheme val="none"/>
      </font>
      <alignment horizontal="center" vertical="top" wrapText="1"/>
    </ndxf>
  </rcc>
  <rfmt sheetId="9" sqref="G42" start="0" length="0">
    <dxf>
      <font>
        <color indexed="8"/>
        <family val="2"/>
      </font>
      <alignment wrapText="0"/>
    </dxf>
  </rfmt>
  <rfmt sheetId="9" sqref="H42" start="0" length="0">
    <dxf>
      <font>
        <color indexed="8"/>
        <family val="2"/>
      </font>
      <alignment wrapText="0"/>
    </dxf>
  </rfmt>
  <rfmt sheetId="9" sqref="A43" start="0" length="0">
    <dxf>
      <border outline="0">
        <left style="thin">
          <color indexed="64"/>
        </left>
        <bottom style="thin">
          <color indexed="64"/>
        </bottom>
      </border>
    </dxf>
  </rfmt>
  <rfmt sheetId="9" sqref="B43" start="0" length="0">
    <dxf>
      <border outline="0">
        <right style="thin">
          <color indexed="64"/>
        </right>
        <bottom style="thin">
          <color indexed="64"/>
        </bottom>
      </border>
    </dxf>
  </rfmt>
  <rfmt sheetId="9" sqref="C43" start="0" length="0">
    <dxf>
      <border outline="0">
        <bottom style="thin">
          <color indexed="64"/>
        </bottom>
      </border>
    </dxf>
  </rfmt>
  <rfmt sheetId="9" sqref="D43" start="0" length="0">
    <dxf>
      <border outline="0">
        <bottom style="thin">
          <color indexed="64"/>
        </bottom>
      </border>
    </dxf>
  </rfmt>
  <rfmt sheetId="9" sqref="E43" start="0" length="0">
    <dxf>
      <border outline="0">
        <bottom style="thin">
          <color indexed="64"/>
        </bottom>
      </border>
    </dxf>
  </rfmt>
  <rfmt sheetId="9" sqref="F43" start="0" length="0">
    <dxf>
      <border outline="0">
        <bottom style="thin">
          <color indexed="64"/>
        </bottom>
      </border>
    </dxf>
  </rfmt>
  <rfmt sheetId="9" sqref="G43" start="0" length="0">
    <dxf>
      <border outline="0">
        <bottom style="thin">
          <color indexed="64"/>
        </bottom>
      </border>
    </dxf>
  </rfmt>
  <rfmt sheetId="9" sqref="H43" start="0" length="0">
    <dxf>
      <border outline="0">
        <bottom style="thin">
          <color indexed="64"/>
        </bottom>
      </border>
    </dxf>
  </rfmt>
  <rcc rId="983" sId="9" numFmtId="19">
    <oc r="C44">
      <v>42744</v>
    </oc>
    <nc r="C44">
      <v>42751</v>
    </nc>
  </rcc>
  <rcc rId="984" sId="9" numFmtId="19">
    <oc r="G11">
      <v>42679</v>
    </oc>
    <nc r="G11">
      <v>42680</v>
    </nc>
  </rcc>
  <rcc rId="985" sId="9">
    <oc r="F27" t="inlineStr">
      <is>
        <t>642W</t>
      </is>
    </oc>
    <nc r="F27" t="inlineStr">
      <is>
        <t>648W</t>
      </is>
    </nc>
  </rcc>
  <rfmt sheetId="9" sqref="F27" start="0" length="2147483647">
    <dxf>
      <font>
        <color rgb="FFFF0000"/>
        <family val="2"/>
      </font>
    </dxf>
  </rfmt>
  <rcc rId="986" sId="9" xfDxf="1" dxf="1">
    <oc r="F44" t="inlineStr">
      <is>
        <t>TAYMA</t>
      </is>
    </oc>
    <nc r="F44" t="inlineStr">
      <is>
        <t>CMA CGM PEGASUS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987" sId="9">
    <oc r="F45" t="inlineStr">
      <is>
        <t>614W</t>
      </is>
    </oc>
    <nc r="F45" t="inlineStr">
      <is>
        <t>157W</t>
      </is>
    </nc>
  </rcc>
  <rcc rId="988" sId="9" numFmtId="19">
    <oc r="G44">
      <v>42749</v>
    </oc>
    <nc r="G44">
      <v>42756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89" sId="11" ref="A45:XFD47" action="insertRow"/>
  <rcc rId="990" sId="11" odxf="1" dxf="1">
    <nc r="A45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991" sId="11" odxf="1" dxf="1">
    <nc r="B45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992" sId="11" odxf="1" dxf="1" numFmtId="19">
    <nc r="C45">
      <v>42744</v>
    </nc>
    <odxf>
      <alignment vertical="top"/>
    </odxf>
    <ndxf>
      <alignment vertical="center"/>
    </ndxf>
  </rcc>
  <rcc rId="993" sId="11" odxf="1" dxf="1">
    <nc r="D45">
      <f>C45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994" sId="11" odxf="1" dxf="1">
    <nc r="E45">
      <f>C45+3</f>
    </nc>
    <odxf>
      <alignment vertical="top"/>
    </odxf>
    <ndxf>
      <alignment vertical="center"/>
    </ndxf>
  </rcc>
  <rfmt sheetId="11" sqref="F45" start="0" length="0">
    <dxf>
      <alignment horizontal="center" wrapText="1"/>
      <border outline="0">
        <top style="thin">
          <color indexed="64"/>
        </top>
      </border>
    </dxf>
  </rfmt>
  <rfmt sheetId="11" sqref="G45" start="0" length="0">
    <dxf>
      <font>
        <color indexed="8"/>
        <family val="2"/>
      </font>
      <alignment wrapText="0"/>
      <border outline="0">
        <top style="thin">
          <color indexed="64"/>
        </top>
      </border>
    </dxf>
  </rfmt>
  <rcc rId="995" sId="11" odxf="1" dxf="1">
    <nc r="H45">
      <f>E45+23</f>
    </nc>
    <odxf>
      <border outline="0">
        <top/>
      </border>
    </odxf>
    <ndxf>
      <border outline="0">
        <top style="thin">
          <color indexed="64"/>
        </top>
      </border>
    </ndxf>
  </rcc>
  <rcc rId="996" sId="11" odxf="1" dxf="1">
    <nc r="I45">
      <f>E45+24</f>
    </nc>
    <odxf>
      <border outline="0">
        <top/>
      </border>
    </odxf>
    <ndxf>
      <border outline="0">
        <top style="thin">
          <color indexed="64"/>
        </top>
      </border>
    </ndxf>
  </rcc>
  <rcc rId="997" sId="11" odxf="1" dxf="1">
    <nc r="J45">
      <f>E45+26</f>
    </nc>
    <odxf>
      <border outline="0">
        <top/>
      </border>
    </odxf>
    <ndxf>
      <border outline="0">
        <top style="thin">
          <color indexed="64"/>
        </top>
      </border>
    </ndxf>
  </rcc>
  <rcc rId="998" sId="11" odxf="1" dxf="1">
    <nc r="K45">
      <f>E45+30</f>
    </nc>
    <odxf>
      <border outline="0">
        <top/>
      </border>
    </odxf>
    <ndxf>
      <border outline="0">
        <top style="thin">
          <color indexed="64"/>
        </top>
      </border>
    </ndxf>
  </rcc>
  <rcc rId="999" sId="11" odxf="1" dxf="1">
    <nc r="L45">
      <f>E45+31</f>
    </nc>
    <odxf>
      <border outline="0">
        <top/>
      </border>
    </odxf>
    <ndxf>
      <border outline="0">
        <top style="thin">
          <color indexed="64"/>
        </top>
      </border>
    </ndxf>
  </rcc>
  <rcc rId="1000" sId="11" odxf="1" dxf="1">
    <nc r="M45">
      <f>E45+35</f>
    </nc>
    <odxf>
      <border outline="0">
        <top/>
      </border>
    </odxf>
    <ndxf>
      <border outline="0">
        <top style="thin">
          <color indexed="64"/>
        </top>
      </border>
    </ndxf>
  </rcc>
  <rcc rId="1001" sId="11" odxf="1" dxf="1" quotePrefix="1">
    <nc r="N45" t="inlineStr">
      <is>
        <t>TBA</t>
      </is>
    </nc>
    <odxf>
      <font>
        <family val="2"/>
      </font>
      <numFmt numFmtId="0" formatCode="General"/>
      <alignment horizontal="general" wrapText="0"/>
    </odxf>
    <ndxf>
      <font>
        <sz val="10"/>
        <color auto="1"/>
        <name val="Arial"/>
        <family val="2"/>
        <scheme val="none"/>
      </font>
      <numFmt numFmtId="164" formatCode="dd/mm"/>
      <alignment horizontal="center" wrapText="1"/>
    </ndxf>
  </rcc>
  <rfmt sheetId="11" sqref="A46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1" sqref="B46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1" sqref="C46" start="0" length="0">
    <dxf>
      <alignment vertical="center"/>
    </dxf>
  </rfmt>
  <rfmt sheetId="11" sqref="D46" start="0" length="0">
    <dxf>
      <font>
        <color indexed="8"/>
        <family val="2"/>
      </font>
      <numFmt numFmtId="165" formatCode="ddd"/>
      <alignment wrapText="0"/>
    </dxf>
  </rfmt>
  <rfmt sheetId="11" sqref="E46" start="0" length="0">
    <dxf>
      <alignment vertical="center"/>
    </dxf>
  </rfmt>
  <rfmt sheetId="11" sqref="F46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1" sqref="G46" start="0" length="0">
    <dxf>
      <font>
        <color indexed="8"/>
        <family val="2"/>
      </font>
      <alignment wrapText="0"/>
    </dxf>
  </rfmt>
  <rfmt sheetId="11" sqref="A47" start="0" length="0">
    <dxf>
      <border outline="0">
        <left style="thin">
          <color indexed="64"/>
        </left>
        <bottom style="thin">
          <color indexed="64"/>
        </bottom>
      </border>
    </dxf>
  </rfmt>
  <rfmt sheetId="11" sqref="B47" start="0" length="0">
    <dxf>
      <border outline="0">
        <right style="thin">
          <color indexed="64"/>
        </right>
        <bottom style="thin">
          <color indexed="64"/>
        </bottom>
      </border>
    </dxf>
  </rfmt>
  <rfmt sheetId="11" sqref="C47" start="0" length="0">
    <dxf>
      <border outline="0">
        <bottom style="thin">
          <color indexed="64"/>
        </bottom>
      </border>
    </dxf>
  </rfmt>
  <rfmt sheetId="11" sqref="D47" start="0" length="0">
    <dxf>
      <border outline="0">
        <bottom style="thin">
          <color indexed="64"/>
        </bottom>
      </border>
    </dxf>
  </rfmt>
  <rfmt sheetId="11" sqref="E47" start="0" length="0">
    <dxf>
      <border outline="0">
        <bottom style="thin">
          <color indexed="64"/>
        </bottom>
      </border>
    </dxf>
  </rfmt>
  <rfmt sheetId="11" sqref="F47" start="0" length="0">
    <dxf>
      <border outline="0">
        <bottom style="thin">
          <color indexed="64"/>
        </bottom>
      </border>
    </dxf>
  </rfmt>
  <rfmt sheetId="11" sqref="G47" start="0" length="0">
    <dxf>
      <border outline="0">
        <bottom style="thin">
          <color indexed="64"/>
        </bottom>
      </border>
    </dxf>
  </rfmt>
  <rfmt sheetId="11" sqref="H47" start="0" length="0">
    <dxf>
      <border outline="0">
        <bottom style="thin">
          <color indexed="64"/>
        </bottom>
      </border>
    </dxf>
  </rfmt>
  <rfmt sheetId="11" sqref="I47" start="0" length="0">
    <dxf>
      <border outline="0">
        <bottom style="thin">
          <color indexed="64"/>
        </bottom>
      </border>
    </dxf>
  </rfmt>
  <rfmt sheetId="11" sqref="J47" start="0" length="0">
    <dxf>
      <border outline="0">
        <bottom style="thin">
          <color indexed="64"/>
        </bottom>
      </border>
    </dxf>
  </rfmt>
  <rfmt sheetId="11" sqref="K47" start="0" length="0">
    <dxf>
      <border outline="0">
        <bottom style="thin">
          <color indexed="64"/>
        </bottom>
      </border>
    </dxf>
  </rfmt>
  <rfmt sheetId="11" sqref="L47" start="0" length="0">
    <dxf>
      <border outline="0">
        <bottom style="thin">
          <color indexed="64"/>
        </bottom>
      </border>
    </dxf>
  </rfmt>
  <rfmt sheetId="11" sqref="M47" start="0" length="0">
    <dxf>
      <border outline="0">
        <bottom style="thin">
          <color indexed="64"/>
        </bottom>
      </border>
    </dxf>
  </rfmt>
  <rfmt sheetId="11" sqref="N47" start="0" length="0">
    <dxf>
      <border outline="0">
        <bottom style="thin">
          <color indexed="64"/>
        </bottom>
      </border>
    </dxf>
  </rfmt>
  <rcc rId="1002" sId="11" numFmtId="19">
    <oc r="C48">
      <v>42744</v>
    </oc>
    <nc r="C48">
      <v>42751</v>
    </nc>
  </rcc>
  <rcc rId="1003" sId="11">
    <oc r="D48">
      <f>C48</f>
    </oc>
    <nc r="D48">
      <f>C48</f>
    </nc>
  </rcc>
  <rcc rId="1004" sId="11">
    <oc r="E48">
      <f>C48+3</f>
    </oc>
    <nc r="E48">
      <f>C48+3</f>
    </nc>
  </rcc>
  <rrc rId="1005" sId="11" ref="A12:XFD12" action="deleteRow">
    <rfmt sheetId="11" xfDxf="1" sqref="A12:XFD12" start="0" length="0">
      <dxf>
        <alignment vertical="center"/>
      </dxf>
    </rfmt>
    <rcc rId="0" sId="11" dxf="1">
      <nc r="A12" t="inlineStr">
        <is>
          <t>HANSA HOMBURG</t>
        </is>
      </nc>
      <ndxf>
        <alignment vertical="bottom"/>
      </ndxf>
    </rcc>
    <rcc rId="0" sId="11" dxf="1">
      <nc r="B12" t="inlineStr">
        <is>
          <t>134S</t>
        </is>
      </nc>
      <ndxf>
        <alignment horizontal="left" vertical="top"/>
      </ndxf>
    </rcc>
    <rcc rId="0" sId="11" dxf="1" numFmtId="19">
      <nc r="C12">
        <v>42667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D12">
        <f>C12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E12">
        <f>C12+3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1" dxf="1">
      <nc r="F12" t="inlineStr">
        <is>
          <t>CAP SAN JUAN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numFmtId="19">
      <nc r="G12">
        <v>42672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H12">
        <f>E12+23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I12">
        <f>E12+24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J12">
        <f>E12+26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K12">
        <f>E12+30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L12">
        <f>E12+31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>
      <nc r="M12">
        <f>E12+35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1" dxf="1" quotePrefix="1">
      <nc r="N12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1006" sId="11" ref="A12:XFD12" action="deleteRow">
    <rfmt sheetId="11" xfDxf="1" sqref="A12:XFD12" start="0" length="0">
      <dxf>
        <alignment vertical="center"/>
      </dxf>
    </rfmt>
    <rfmt sheetId="11" sqref="A12" start="0" length="0">
      <dxf>
        <alignment vertical="bottom"/>
      </dxf>
    </rfmt>
    <rfmt sheetId="11" sqref="B12" start="0" length="0">
      <dxf>
        <alignment horizontal="left" vertical="top"/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D12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1" dxf="1">
      <nc r="F12" t="inlineStr">
        <is>
          <t>642W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1" sqref="G12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rc rId="1007" sId="11" ref="A12:XFD12" action="deleteRow">
    <rfmt sheetId="11" xfDxf="1" sqref="A12:XFD12" start="0" length="0">
      <dxf>
        <alignment vertical="center"/>
      </dxf>
    </rfmt>
    <rfmt sheetId="11" sqref="A12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1" sqref="B12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1" sqref="C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D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E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1" dxf="1">
      <nc r="F12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1" sqref="G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H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I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J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K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L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M12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N12" start="0" length="0">
      <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O12" start="0" length="0">
      <dxf>
        <font>
          <sz val="10"/>
          <color auto="1"/>
          <name val="Arial"/>
          <family val="2"/>
          <scheme val="none"/>
        </font>
      </dxf>
    </rfmt>
    <rfmt sheetId="11" sqref="P12" start="0" length="0">
      <dxf>
        <font>
          <sz val="10"/>
          <color auto="1"/>
          <name val="Arial"/>
          <family val="2"/>
          <scheme val="none"/>
        </font>
      </dxf>
    </rfmt>
  </rrc>
  <rcc rId="1008" sId="11" numFmtId="19">
    <oc r="G12">
      <v>42680</v>
    </oc>
    <nc r="G12">
      <v>42681</v>
    </nc>
  </rcc>
  <rfmt sheetId="11" xfDxf="1" sqref="F35" start="0" length="0">
    <dxf>
      <alignment vertic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1" sqref="F33" start="0" length="0">
    <dxf>
      <alignment horizontal="general" wrapText="0"/>
      <border outline="0">
        <top/>
        <bottom style="thin">
          <color indexed="64"/>
        </bottom>
      </border>
    </dxf>
  </rfmt>
  <rcc rId="1009" sId="11" odxf="1" dxf="1">
    <oc r="F33" t="inlineStr">
      <is>
        <t>CAP SAN SOUNIO</t>
      </is>
    </oc>
    <nc r="F33" t="inlineStr">
      <is>
        <t>CCNI ANGOL</t>
      </is>
    </nc>
    <ndxf>
      <alignment horizontal="center" wrapText="1"/>
      <border outline="0">
        <top style="thin">
          <color indexed="64"/>
        </top>
        <bottom/>
      </border>
    </ndxf>
  </rcc>
  <rcc rId="1010" sId="11" xfDxf="1" dxf="1">
    <oc r="F39" t="inlineStr">
      <is>
        <t>TBA</t>
      </is>
    </oc>
    <nc r="F39" t="inlineStr">
      <is>
        <t>CMA CGM MEKONG</t>
      </is>
    </nc>
    <ndxf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011" sId="11">
    <nc r="F40" t="inlineStr">
      <is>
        <t>167W</t>
      </is>
    </nc>
  </rcc>
  <rcc rId="1012" sId="11" numFmtId="19">
    <nc r="G42">
      <v>42749</v>
    </nc>
  </rcc>
  <rcc rId="1013" sId="11" xfDxf="1" dxf="1">
    <nc r="F42" t="inlineStr">
      <is>
        <t>NORTHERN JUVENILE</t>
      </is>
    </nc>
    <ndxf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014" sId="11">
    <nc r="F43" t="inlineStr">
      <is>
        <t>701W</t>
      </is>
    </nc>
  </rcc>
  <rcc rId="1015" sId="11" numFmtId="19">
    <oc r="G45" t="inlineStr">
      <is>
        <t>1401/2017</t>
      </is>
    </oc>
    <nc r="G45">
      <v>42756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6" sId="11" odxf="1" dxf="1">
    <oc r="N33" t="inlineStr">
      <is>
        <t>OMIT</t>
      </is>
    </oc>
    <nc r="N33">
      <f>E33+37</f>
    </nc>
    <odxf>
      <font>
        <color rgb="FFFF0000"/>
        <family val="2"/>
      </font>
    </odxf>
    <ndxf>
      <font>
        <sz val="10"/>
        <color auto="1"/>
        <name val="Arial"/>
        <family val="2"/>
        <scheme val="none"/>
      </font>
    </ndxf>
  </rcc>
  <rcc rId="1017" sId="11">
    <oc r="N39" t="inlineStr">
      <is>
        <t>TBA</t>
      </is>
    </oc>
    <nc r="N39">
      <f>E39+37</f>
    </nc>
  </rcc>
  <rcc rId="1018" sId="11">
    <oc r="N42" t="inlineStr">
      <is>
        <t>TBA</t>
      </is>
    </oc>
    <nc r="N42">
      <f>E42+37</f>
    </nc>
  </rcc>
  <rcc rId="1019" sId="11" quotePrefix="1">
    <oc r="N45" t="inlineStr">
      <is>
        <t>TBA</t>
      </is>
    </oc>
    <nc r="N45" t="inlineStr">
      <is>
        <t>OMIT</t>
      </is>
    </nc>
  </rcc>
  <rfmt sheetId="11" sqref="N45" start="0" length="2147483647">
    <dxf>
      <font>
        <color rgb="FFFF0000"/>
        <family val="2"/>
      </font>
    </dxf>
  </rfmt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0" sId="12" ref="A42:XFD44" action="insertRow"/>
  <rcc rId="1021" sId="12" odxf="1" dxf="1">
    <nc r="A42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1022" sId="12" odxf="1" dxf="1">
    <nc r="B42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1023" sId="12" odxf="1" dxf="1" numFmtId="19">
    <nc r="C42">
      <v>42744</v>
    </nc>
    <odxf>
      <alignment vertical="top"/>
    </odxf>
    <ndxf>
      <alignment vertical="center"/>
    </ndxf>
  </rcc>
  <rcc rId="1024" sId="12" odxf="1" dxf="1">
    <nc r="D42">
      <f>C42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1025" sId="12" odxf="1" dxf="1">
    <nc r="E42">
      <f>C42+3</f>
    </nc>
    <odxf>
      <alignment vertical="top"/>
    </odxf>
    <ndxf>
      <alignment vertical="center"/>
    </ndxf>
  </rcc>
  <rcc rId="1026" sId="12" odxf="1" dxf="1">
    <nc r="F42" t="inlineStr">
      <is>
        <t>BA</t>
      </is>
    </nc>
    <odxf>
      <alignment horizontal="general" vertical="bottom"/>
      <border outline="0">
        <top/>
      </border>
    </odxf>
    <ndxf>
      <alignment horizontal="center" vertical="top"/>
      <border outline="0">
        <top style="thin">
          <color indexed="64"/>
        </top>
      </border>
    </ndxf>
  </rcc>
  <rcc rId="1027" sId="12" numFmtId="19">
    <nc r="G42">
      <v>42750</v>
    </nc>
  </rcc>
  <rcc rId="1028" sId="12">
    <nc r="H42">
      <f>G42+19</f>
    </nc>
  </rcc>
  <rfmt sheetId="12" sqref="A43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2" sqref="B43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2" sqref="C43" start="0" length="0">
    <dxf>
      <alignment vertical="center"/>
    </dxf>
  </rfmt>
  <rfmt sheetId="12" sqref="D43" start="0" length="0">
    <dxf>
      <font>
        <color indexed="8"/>
        <family val="2"/>
      </font>
      <numFmt numFmtId="165" formatCode="ddd"/>
      <alignment wrapText="0"/>
    </dxf>
  </rfmt>
  <rfmt sheetId="12" sqref="E43" start="0" length="0">
    <dxf>
      <alignment vertical="center"/>
    </dxf>
  </rfmt>
  <rfmt sheetId="12" sqref="F43" start="0" length="0">
    <dxf>
      <font>
        <sz val="10"/>
        <color indexed="8"/>
        <name val="Arial"/>
        <family val="2"/>
        <scheme val="none"/>
      </font>
      <alignment horizontal="center" vertical="top"/>
    </dxf>
  </rfmt>
  <rfmt sheetId="12" sqref="A44" start="0" length="0">
    <dxf>
      <border outline="0">
        <left style="thin">
          <color indexed="64"/>
        </left>
        <bottom style="thin">
          <color indexed="64"/>
        </bottom>
      </border>
    </dxf>
  </rfmt>
  <rfmt sheetId="12" sqref="B44" start="0" length="0">
    <dxf>
      <border outline="0">
        <right style="thin">
          <color indexed="64"/>
        </right>
        <bottom style="thin">
          <color indexed="64"/>
        </bottom>
      </border>
    </dxf>
  </rfmt>
  <rfmt sheetId="12" sqref="C44" start="0" length="0">
    <dxf>
      <border outline="0">
        <bottom style="thin">
          <color indexed="64"/>
        </bottom>
      </border>
    </dxf>
  </rfmt>
  <rfmt sheetId="12" sqref="D44" start="0" length="0">
    <dxf>
      <border outline="0">
        <bottom style="thin">
          <color indexed="64"/>
        </bottom>
      </border>
    </dxf>
  </rfmt>
  <rfmt sheetId="12" sqref="E44" start="0" length="0">
    <dxf>
      <border outline="0">
        <bottom style="thin">
          <color indexed="64"/>
        </bottom>
      </border>
    </dxf>
  </rfmt>
  <rfmt sheetId="12" sqref="F44" start="0" length="0">
    <dxf>
      <border outline="0">
        <bottom style="thin">
          <color indexed="64"/>
        </bottom>
      </border>
    </dxf>
  </rfmt>
  <rfmt sheetId="12" sqref="G44" start="0" length="0">
    <dxf>
      <border outline="0">
        <bottom style="thin">
          <color indexed="64"/>
        </bottom>
      </border>
    </dxf>
  </rfmt>
  <rfmt sheetId="12" sqref="H44" start="0" length="0">
    <dxf>
      <border outline="0">
        <bottom style="thin">
          <color indexed="64"/>
        </bottom>
      </border>
    </dxf>
  </rfmt>
  <rcc rId="1029" sId="12" numFmtId="19">
    <oc r="C45">
      <v>42744</v>
    </oc>
    <nc r="C45">
      <v>42751</v>
    </nc>
  </rcc>
  <rcc rId="1030" sId="12">
    <oc r="D45">
      <f>C45</f>
    </oc>
    <nc r="D45">
      <f>C45</f>
    </nc>
  </rcc>
  <rcc rId="1031" sId="12">
    <oc r="E45">
      <f>C45+3</f>
    </oc>
    <nc r="E45">
      <f>C45+3</f>
    </nc>
  </rcc>
  <rrc rId="1032" sId="12" ref="A9:XFD9" action="deleteRow">
    <undo index="65535" exp="ref" v="1" dr="$C$9" r="H48" sId="12"/>
    <undo index="0" exp="ref" v="1" dr="H9" r="H48" sId="12"/>
    <rfmt sheetId="12" xfDxf="1" sqref="A9:XFD9" start="0" length="0"/>
    <rcc rId="0" sId="12">
      <nc r="A9" t="inlineStr">
        <is>
          <t>HANSA HOMBURG</t>
        </is>
      </nc>
    </rcc>
    <rcc rId="0" sId="12" dxf="1">
      <nc r="B9" t="inlineStr">
        <is>
          <t>134S</t>
        </is>
      </nc>
      <ndxf>
        <alignment horizontal="left" vertical="top"/>
      </ndxf>
    </rcc>
    <rcc rId="0" sId="12" dxf="1" numFmtId="19">
      <nc r="C9">
        <v>42667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D9">
        <f>C9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E9">
        <f>C9+3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F9" t="inlineStr">
        <is>
          <t>MOL PROSPERITY</t>
        </is>
      </nc>
      <ndxf>
        <font>
          <sz val="10"/>
          <color rgb="FFFF0000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 numFmtId="19">
      <nc r="G9">
        <v>42673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H9">
        <f>G9+19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1033" sId="12" ref="A9:XFD9" action="deleteRow">
    <rfmt sheetId="12" xfDxf="1" sqref="A9:XFD9" start="0" length="0"/>
    <rfmt sheetId="12" sqref="B9" start="0" length="0">
      <dxf>
        <alignment horizontal="left" vertical="top"/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2" sqref="D9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2" dxf="1">
      <nc r="F9" t="inlineStr">
        <is>
          <t>103W</t>
        </is>
      </nc>
      <ndxf>
        <font>
          <sz val="10"/>
          <color rgb="FFFF0000"/>
          <name val="Arial"/>
          <family val="2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  <rrc rId="1034" sId="12" ref="A9:XFD9" action="deleteRow">
    <rfmt sheetId="12" xfDxf="1" sqref="A9:XFD9" start="0" length="0"/>
    <rfmt sheetId="12" sqref="A9" start="0" length="0">
      <dxf>
        <font>
          <sz val="10"/>
          <color indexed="8"/>
          <name val="Arial"/>
          <family val="2"/>
          <scheme val="none"/>
        </font>
        <alignment vertical="top" wrapText="1"/>
        <border outline="0">
          <left style="thin">
            <color indexed="64"/>
          </left>
          <bottom style="thin">
            <color indexed="64"/>
          </bottom>
        </border>
      </dxf>
    </rfmt>
    <rfmt sheetId="12" sqref="B9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2" sqref="C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D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E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9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9" start="0" length="0">
      <dxf>
        <font>
          <sz val="10"/>
          <color auto="1"/>
          <name val="Arial"/>
          <family val="2"/>
          <scheme val="none"/>
        </font>
      </dxf>
    </rfmt>
  </rr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" sId="12">
    <oc r="H45">
      <f>#REF!-#REF!</f>
    </oc>
    <nc r="H45">
      <f>H36-$C$36</f>
    </nc>
  </rcc>
  <rcc rId="1036" sId="12">
    <oc r="F39" t="inlineStr">
      <is>
        <t>BA</t>
      </is>
    </oc>
    <nc r="F39" t="inlineStr">
      <is>
        <t>TBA</t>
      </is>
    </nc>
  </rcc>
  <rcc rId="1037" sId="12">
    <oc r="F42" t="inlineStr">
      <is>
        <t>BA</t>
      </is>
    </oc>
    <nc r="F42" t="inlineStr">
      <is>
        <t>TBA</t>
      </is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38" sId="14" ref="A49:XFD51" action="insertRow"/>
  <rcc rId="1039" sId="14" odxf="1" dxf="1">
    <nc r="A49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1040" sId="14" odxf="1" dxf="1">
    <nc r="B49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1041" sId="14" odxf="1" dxf="1" numFmtId="19">
    <nc r="C49">
      <v>42744</v>
    </nc>
    <odxf>
      <alignment vertical="top"/>
    </odxf>
    <ndxf>
      <alignment vertical="center"/>
    </ndxf>
  </rcc>
  <rcc rId="1042" sId="14" odxf="1" dxf="1">
    <nc r="D49">
      <f>C49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1043" sId="14" odxf="1" dxf="1">
    <nc r="E49">
      <f>C49+3</f>
    </nc>
    <odxf>
      <alignment vertical="top"/>
    </odxf>
    <ndxf>
      <alignment vertical="center"/>
    </ndxf>
  </rcc>
  <rcc rId="1044" sId="14" odxf="1" dxf="1">
    <nc r="F49" t="inlineStr">
      <is>
        <t>TBA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1045" sId="14" odxf="1" dxf="1" numFmtId="19">
    <nc r="G49">
      <v>42747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1046" sId="14" odxf="1" dxf="1">
    <nc r="H49">
      <f>G49+12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047" sId="14" odxf="1" dxf="1">
    <nc r="I49">
      <f>G49+20</f>
    </nc>
    <odxf>
      <border outline="0">
        <top/>
      </border>
    </odxf>
    <ndxf>
      <border outline="0">
        <top style="thin">
          <color indexed="64"/>
        </top>
      </border>
    </ndxf>
  </rcc>
  <rcc rId="1048" sId="14" odxf="1" dxf="1">
    <nc r="J49">
      <f>G49+23</f>
    </nc>
    <odxf>
      <border outline="0">
        <top/>
      </border>
    </odxf>
    <ndxf>
      <border outline="0">
        <top style="thin">
          <color indexed="64"/>
        </top>
      </border>
    </ndxf>
  </rcc>
  <rcc rId="1049" sId="14" odxf="1" dxf="1">
    <nc r="K49">
      <f>G49+25</f>
    </nc>
    <odxf>
      <border outline="0">
        <top/>
      </border>
    </odxf>
    <ndxf>
      <border outline="0">
        <top style="thin">
          <color indexed="64"/>
        </top>
      </border>
    </ndxf>
  </rcc>
  <rcc rId="1050" sId="14" odxf="1" dxf="1">
    <nc r="L49">
      <f>G49+28</f>
    </nc>
    <odxf>
      <border outline="0">
        <top/>
      </border>
    </odxf>
    <ndxf>
      <border outline="0">
        <top style="thin">
          <color indexed="64"/>
        </top>
      </border>
    </ndxf>
  </rcc>
  <rfmt sheetId="14" sqref="A50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4" sqref="B50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4" sqref="C50" start="0" length="0">
    <dxf>
      <alignment vertical="center"/>
    </dxf>
  </rfmt>
  <rfmt sheetId="14" sqref="D50" start="0" length="0">
    <dxf>
      <font>
        <color indexed="8"/>
        <family val="2"/>
      </font>
      <numFmt numFmtId="165" formatCode="ddd"/>
      <alignment wrapText="0"/>
    </dxf>
  </rfmt>
  <rfmt sheetId="14" sqref="E50" start="0" length="0">
    <dxf>
      <alignment vertical="center"/>
    </dxf>
  </rfmt>
  <rfmt sheetId="14" sqref="F50" start="0" length="0">
    <dxf>
      <font>
        <sz val="10"/>
        <color indexed="8"/>
        <name val="Arial"/>
        <family val="2"/>
        <scheme val="none"/>
      </font>
      <alignment horizontal="center" wrapText="1"/>
    </dxf>
  </rfmt>
  <rfmt sheetId="14" sqref="G50" start="0" length="0">
    <dxf>
      <font>
        <color indexed="8"/>
        <family val="2"/>
      </font>
      <alignment wrapText="0"/>
    </dxf>
  </rfmt>
  <rfmt sheetId="14" sqref="H50" start="0" length="0">
    <dxf>
      <font>
        <color indexed="8"/>
        <family val="2"/>
      </font>
      <alignment wrapText="0"/>
    </dxf>
  </rfmt>
  <rfmt sheetId="14" sqref="K50" start="0" length="0">
    <dxf/>
  </rfmt>
  <rfmt sheetId="14" sqref="L50" start="0" length="0">
    <dxf/>
  </rfmt>
  <rfmt sheetId="14" sqref="A51" start="0" length="0">
    <dxf>
      <border outline="0">
        <left style="thin">
          <color indexed="64"/>
        </left>
        <bottom style="thin">
          <color indexed="64"/>
        </bottom>
      </border>
    </dxf>
  </rfmt>
  <rfmt sheetId="14" sqref="B51" start="0" length="0">
    <dxf>
      <border outline="0">
        <right style="thin">
          <color indexed="64"/>
        </right>
        <bottom style="thin">
          <color indexed="64"/>
        </bottom>
      </border>
    </dxf>
  </rfmt>
  <rfmt sheetId="14" sqref="C51" start="0" length="0">
    <dxf>
      <border outline="0">
        <bottom style="thin">
          <color indexed="64"/>
        </bottom>
      </border>
    </dxf>
  </rfmt>
  <rfmt sheetId="14" sqref="D51" start="0" length="0">
    <dxf>
      <border outline="0">
        <bottom style="thin">
          <color indexed="64"/>
        </bottom>
      </border>
    </dxf>
  </rfmt>
  <rfmt sheetId="14" sqref="E51" start="0" length="0">
    <dxf>
      <border outline="0">
        <bottom style="thin">
          <color indexed="64"/>
        </bottom>
      </border>
    </dxf>
  </rfmt>
  <rfmt sheetId="14" sqref="F51" start="0" length="0">
    <dxf>
      <border outline="0">
        <bottom style="thin">
          <color indexed="64"/>
        </bottom>
      </border>
    </dxf>
  </rfmt>
  <rfmt sheetId="14" sqref="G51" start="0" length="0">
    <dxf>
      <border outline="0">
        <bottom style="thin">
          <color indexed="64"/>
        </bottom>
      </border>
    </dxf>
  </rfmt>
  <rfmt sheetId="14" sqref="H51" start="0" length="0">
    <dxf>
      <border outline="0">
        <bottom style="thin">
          <color indexed="64"/>
        </bottom>
      </border>
    </dxf>
  </rfmt>
  <rfmt sheetId="14" sqref="I51" start="0" length="0">
    <dxf>
      <border outline="0">
        <bottom style="thin">
          <color indexed="64"/>
        </bottom>
      </border>
    </dxf>
  </rfmt>
  <rfmt sheetId="14" sqref="J51" start="0" length="0">
    <dxf>
      <border outline="0">
        <bottom style="thin">
          <color indexed="64"/>
        </bottom>
      </border>
    </dxf>
  </rfmt>
  <rfmt sheetId="14" sqref="K51" start="0" length="0">
    <dxf>
      <border outline="0">
        <bottom style="thin">
          <color indexed="64"/>
        </bottom>
      </border>
    </dxf>
  </rfmt>
  <rfmt sheetId="14" sqref="L51" start="0" length="0">
    <dxf>
      <border outline="0">
        <bottom style="thin">
          <color indexed="64"/>
        </bottom>
      </border>
    </dxf>
  </rfmt>
  <rcc rId="1051" sId="14" numFmtId="19">
    <oc r="C52">
      <v>42744</v>
    </oc>
    <nc r="C52">
      <v>42751</v>
    </nc>
  </rcc>
  <rcc rId="1052" sId="14">
    <oc r="D52">
      <f>C52</f>
    </oc>
    <nc r="D52">
      <f>C52</f>
    </nc>
  </rcc>
  <rcc rId="1053" sId="14">
    <oc r="E52">
      <f>C52+3</f>
    </oc>
    <nc r="E52">
      <f>C52+3</f>
    </nc>
  </rcc>
  <rrc rId="1054" sId="14" ref="A16:XFD16" action="deleteRow">
    <rfmt sheetId="14" xfDxf="1" sqref="A16:XFD16" start="0" length="0"/>
    <rcc rId="0" sId="14">
      <nc r="A16" t="inlineStr">
        <is>
          <t>HANSA HOMBURG</t>
        </is>
      </nc>
    </rcc>
    <rcc rId="0" sId="14" dxf="1">
      <nc r="B16" t="inlineStr">
        <is>
          <t>134S</t>
        </is>
      </nc>
      <ndxf>
        <alignment horizontal="left"/>
      </ndxf>
    </rcc>
    <rcc rId="0" sId="14" dxf="1" numFmtId="19">
      <nc r="C16">
        <v>42667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D16">
        <f>C16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E16">
        <f>C16+3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F16" t="inlineStr">
        <is>
          <t>CSCL PACIFIC OCEAN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 numFmtId="19">
      <nc r="G16">
        <v>42677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H16">
        <f>G16+12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4" dxf="1">
      <nc r="I16">
        <f>G16+20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J16">
        <f>G16+23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K16">
        <f>G16+25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L16">
        <f>G16+28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1055" sId="14" ref="A16:XFD16" action="deleteRow">
    <rfmt sheetId="14" xfDxf="1" sqref="A16:XFD16" start="0" length="0"/>
    <rfmt sheetId="14" sqref="B16" start="0" length="0">
      <dxf>
        <alignment horizontal="left"/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D16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4" dxf="1">
      <nc r="F16" t="inlineStr">
        <is>
          <t>017W</t>
        </is>
      </nc>
      <ndxf>
        <font>
          <sz val="10"/>
          <color indexed="8"/>
          <name val="Arial"/>
          <family val="2"/>
          <scheme val="none"/>
        </font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4" sqref="G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H16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1056" sId="14" ref="A16:XFD16" action="deleteRow">
    <rfmt sheetId="14" xfDxf="1" sqref="A16:XFD16" start="0" length="0"/>
    <rfmt sheetId="14" sqref="A16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4" sqref="B16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4" sqref="C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E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F16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G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H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I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J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K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L16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1057" sId="14" numFmtId="19">
    <oc r="G22">
      <v>42698</v>
    </oc>
    <nc r="G22">
      <v>42699</v>
    </nc>
  </rcc>
  <rrc rId="1058" sId="16" ref="A15:XFD15" action="deleteRow">
    <rfmt sheetId="16" xfDxf="1" sqref="A15:XFD15" start="0" length="0"/>
    <rcc rId="0" sId="16">
      <nc r="A15" t="inlineStr">
        <is>
          <t>HANSA HOMBURG</t>
        </is>
      </nc>
    </rcc>
    <rcc rId="0" sId="16" dxf="1">
      <nc r="B15" t="inlineStr">
        <is>
          <t>134S</t>
        </is>
      </nc>
      <ndxf>
        <alignment horizontal="left"/>
      </ndxf>
    </rcc>
    <rcc rId="0" sId="16" dxf="1" numFmtId="19">
      <nc r="C15">
        <v>42667</v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D15">
        <f>C15</f>
      </nc>
      <n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E15">
        <f>C15+3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F15" t="inlineStr">
        <is>
          <t>LINAH</t>
        </is>
      </nc>
      <ndxf>
        <font>
          <sz val="10"/>
          <color indexed="8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 numFmtId="19">
      <nc r="G15">
        <v>42674</v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15">
        <f>+G15+12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I15">
        <f>G15+13</f>
      </nc>
      <n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J15">
        <f>+G15+18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K15">
        <f>+G15+20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L15">
        <f>G15+22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M15">
        <f>G15+25</f>
      </nc>
      <n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1059" sId="16" ref="A15:XFD15" action="deleteRow">
    <rfmt sheetId="16" xfDxf="1" sqref="A15:XFD15" start="0" length="0"/>
    <rfmt sheetId="16" sqref="B15" start="0" length="0">
      <dxf>
        <alignment horizontal="left"/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D15" start="0" length="0">
      <dxf>
        <font>
          <sz val="10"/>
          <color indexed="8"/>
          <name val="Arial"/>
          <family val="2"/>
          <scheme val="none"/>
        </font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6" dxf="1">
      <nc r="F15" t="inlineStr">
        <is>
          <t>643W</t>
        </is>
      </nc>
      <ndxf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dxf>
    </rfmt>
  </rrc>
  <rrc rId="1060" sId="16" ref="A15:XFD15" action="deleteRow">
    <rfmt sheetId="16" xfDxf="1" sqref="A15:XFD15" start="0" length="0"/>
    <rfmt sheetId="16" sqref="A15" start="0" length="0">
      <dxf>
        <font>
          <sz val="10"/>
          <color indexed="8"/>
          <name val="Arial"/>
          <family val="2"/>
          <scheme val="none"/>
        </font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6" sqref="B15" start="0" length="0">
      <dxf>
        <font>
          <sz val="10"/>
          <color indexed="8"/>
          <name val="Arial"/>
          <family val="2"/>
          <scheme val="none"/>
        </font>
        <numFmt numFmtId="21" formatCode="dd\-mmm"/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6" sqref="C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F15" t="inlineStr">
        <is>
          <t>(STOP)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G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H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J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K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L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M15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1061" sId="16" ref="A45:XFD47" action="insertRow"/>
  <rcc rId="1062" sId="16" odxf="1" dxf="1">
    <nc r="A45" t="inlineStr">
      <is>
        <t>HANSA HOMBURG</t>
      </is>
    </nc>
    <odxf>
      <font>
        <color indexed="8"/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1063" sId="16" odxf="1" dxf="1">
    <nc r="B45" t="inlineStr">
      <is>
        <t>145S</t>
      </is>
    </nc>
    <odxf>
      <font>
        <color indexed="8"/>
        <family val="2"/>
      </font>
      <numFmt numFmtId="21" formatCode="dd\-mmm"/>
      <alignment wrapText="1"/>
    </odxf>
    <ndxf>
      <font>
        <sz val="10"/>
        <color auto="1"/>
        <name val="Arial"/>
        <family val="2"/>
        <scheme val="none"/>
      </font>
      <numFmt numFmtId="0" formatCode="General"/>
      <alignment wrapText="0"/>
    </ndxf>
  </rcc>
  <rcc rId="1064" sId="16" odxf="1" dxf="1" numFmtId="19">
    <nc r="C45">
      <v>42744</v>
    </nc>
    <odxf>
      <alignment vertical="top"/>
    </odxf>
    <ndxf>
      <alignment vertical="center"/>
    </ndxf>
  </rcc>
  <rcc rId="1065" sId="16" odxf="1" dxf="1">
    <nc r="D45">
      <f>C45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1066" sId="16" odxf="1" dxf="1">
    <nc r="E45">
      <f>C45+3</f>
    </nc>
    <odxf>
      <alignment vertical="top"/>
    </odxf>
    <ndxf>
      <alignment vertical="center"/>
    </ndxf>
  </rcc>
  <rcc rId="1067" sId="16" odxf="1" dxf="1">
    <nc r="F45" t="inlineStr">
      <is>
        <t>TBA</t>
      </is>
    </nc>
    <odxf>
      <font>
        <sz val="10"/>
        <color auto="1"/>
        <name val="Arial"/>
        <family val="2"/>
        <scheme val="none"/>
      </font>
      <alignment horizontal="general"/>
      <border outline="0">
        <top/>
      </border>
    </odxf>
    <ndxf>
      <font>
        <sz val="10"/>
        <color indexed="8"/>
        <name val="Arial"/>
        <family val="2"/>
        <scheme val="none"/>
      </font>
      <alignment horizontal="center"/>
      <border outline="0">
        <top style="thin">
          <color indexed="64"/>
        </top>
      </border>
    </ndxf>
  </rcc>
  <rcc rId="1068" sId="16" odxf="1" dxf="1" numFmtId="19">
    <nc r="G45">
      <v>42742</v>
    </nc>
    <odxf>
      <font>
        <family val="2"/>
      </font>
      <alignment wrapText="1"/>
    </odxf>
    <ndxf>
      <font>
        <color indexed="8"/>
        <family val="2"/>
      </font>
      <alignment wrapText="0"/>
    </ndxf>
  </rcc>
  <rcc rId="1069" sId="16" odxf="1" dxf="1">
    <nc r="H45">
      <f>+G45+12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070" sId="16" odxf="1" dxf="1">
    <nc r="I45">
      <f>G45+13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071" sId="16" odxf="1" dxf="1">
    <nc r="J45">
      <f>+G45+18</f>
    </nc>
    <odxf>
      <border outline="0">
        <top/>
      </border>
    </odxf>
    <ndxf>
      <border outline="0">
        <top style="thin">
          <color indexed="64"/>
        </top>
      </border>
    </ndxf>
  </rcc>
  <rcc rId="1072" sId="16" odxf="1" dxf="1">
    <nc r="K45">
      <f>+G45+20</f>
    </nc>
    <odxf>
      <border outline="0">
        <top/>
      </border>
    </odxf>
    <ndxf>
      <border outline="0">
        <top style="thin">
          <color indexed="64"/>
        </top>
      </border>
    </ndxf>
  </rcc>
  <rcc rId="1073" sId="16" odxf="1" dxf="1">
    <nc r="L45">
      <f>G45+22</f>
    </nc>
    <odxf>
      <border outline="0">
        <top/>
      </border>
    </odxf>
    <ndxf>
      <border outline="0">
        <top style="thin">
          <color indexed="64"/>
        </top>
      </border>
    </ndxf>
  </rcc>
  <rcc rId="1074" sId="16" odxf="1" dxf="1">
    <nc r="M45">
      <f>G45+25</f>
    </nc>
    <odxf>
      <border outline="0">
        <top/>
      </border>
    </odxf>
    <ndxf>
      <border outline="0">
        <top style="thin">
          <color indexed="64"/>
        </top>
      </border>
    </ndxf>
  </rcc>
  <rfmt sheetId="16" sqref="A46" start="0" length="0">
    <dxf>
      <font>
        <sz val="10"/>
        <color auto="1"/>
        <name val="Arial"/>
        <family val="2"/>
        <scheme val="none"/>
      </font>
      <alignment vertical="bottom" wrapText="0"/>
    </dxf>
  </rfmt>
  <rfmt sheetId="16" sqref="B46" start="0" length="0">
    <dxf>
      <font>
        <sz val="10"/>
        <color auto="1"/>
        <name val="Arial"/>
        <family val="2"/>
        <scheme val="none"/>
      </font>
      <numFmt numFmtId="0" formatCode="General"/>
      <alignment wrapText="0"/>
    </dxf>
  </rfmt>
  <rfmt sheetId="16" sqref="C46" start="0" length="0">
    <dxf>
      <alignment vertical="center"/>
    </dxf>
  </rfmt>
  <rfmt sheetId="16" sqref="D46" start="0" length="0">
    <dxf>
      <font>
        <color indexed="8"/>
        <family val="2"/>
      </font>
      <numFmt numFmtId="165" formatCode="ddd"/>
      <alignment wrapText="0"/>
    </dxf>
  </rfmt>
  <rfmt sheetId="16" sqref="E46" start="0" length="0">
    <dxf>
      <alignment vertical="center"/>
    </dxf>
  </rfmt>
  <rfmt sheetId="16" sqref="F46" start="0" length="0">
    <dxf>
      <alignment horizontal="center" wrapText="1"/>
    </dxf>
  </rfmt>
  <rfmt sheetId="16" sqref="A47" start="0" length="0">
    <dxf>
      <border outline="0">
        <left style="thin">
          <color indexed="64"/>
        </left>
        <bottom style="thin">
          <color indexed="64"/>
        </bottom>
      </border>
    </dxf>
  </rfmt>
  <rfmt sheetId="16" sqref="B47" start="0" length="0">
    <dxf>
      <border outline="0">
        <right style="thin">
          <color indexed="64"/>
        </right>
        <bottom style="thin">
          <color indexed="64"/>
        </bottom>
      </border>
    </dxf>
  </rfmt>
  <rfmt sheetId="16" sqref="C47" start="0" length="0">
    <dxf>
      <border outline="0">
        <bottom style="thin">
          <color indexed="64"/>
        </bottom>
      </border>
    </dxf>
  </rfmt>
  <rfmt sheetId="16" sqref="D47" start="0" length="0">
    <dxf>
      <border outline="0">
        <bottom style="thin">
          <color indexed="64"/>
        </bottom>
      </border>
    </dxf>
  </rfmt>
  <rfmt sheetId="16" sqref="E47" start="0" length="0">
    <dxf>
      <border outline="0">
        <bottom style="thin">
          <color indexed="64"/>
        </bottom>
      </border>
    </dxf>
  </rfmt>
  <rfmt sheetId="16" sqref="F47" start="0" length="0">
    <dxf>
      <border outline="0">
        <bottom style="thin">
          <color indexed="64"/>
        </bottom>
      </border>
    </dxf>
  </rfmt>
  <rfmt sheetId="16" sqref="G47" start="0" length="0">
    <dxf>
      <border outline="0">
        <bottom style="thin">
          <color indexed="64"/>
        </bottom>
      </border>
    </dxf>
  </rfmt>
  <rfmt sheetId="16" sqref="H47" start="0" length="0">
    <dxf>
      <border outline="0">
        <bottom style="thin">
          <color indexed="64"/>
        </bottom>
      </border>
    </dxf>
  </rfmt>
  <rfmt sheetId="16" sqref="I47" start="0" length="0">
    <dxf>
      <border outline="0">
        <bottom style="thin">
          <color indexed="64"/>
        </bottom>
      </border>
    </dxf>
  </rfmt>
  <rfmt sheetId="16" sqref="J47" start="0" length="0">
    <dxf>
      <border outline="0">
        <bottom style="thin">
          <color indexed="64"/>
        </bottom>
      </border>
    </dxf>
  </rfmt>
  <rfmt sheetId="16" sqref="K47" start="0" length="0">
    <dxf>
      <border outline="0">
        <bottom style="thin">
          <color indexed="64"/>
        </bottom>
      </border>
    </dxf>
  </rfmt>
  <rfmt sheetId="16" sqref="L47" start="0" length="0">
    <dxf>
      <border outline="0">
        <bottom style="thin">
          <color indexed="64"/>
        </bottom>
      </border>
    </dxf>
  </rfmt>
  <rfmt sheetId="16" sqref="M47" start="0" length="0">
    <dxf>
      <border outline="0">
        <bottom style="thin">
          <color indexed="64"/>
        </bottom>
      </border>
    </dxf>
  </rfmt>
  <rcc rId="1075" sId="16" numFmtId="19">
    <oc r="G15">
      <v>42681</v>
    </oc>
    <nc r="G15">
      <v>42682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" sId="17" numFmtId="19">
    <oc r="C13">
      <v>42683</v>
    </oc>
    <nc r="C13">
      <v>42684</v>
    </nc>
  </rcc>
  <rcc rId="1077" sId="17">
    <oc r="A13" t="inlineStr">
      <is>
        <t>CMA CGM DALILA</t>
      </is>
    </oc>
    <nc r="A13" t="inlineStr">
      <is>
        <r>
          <t xml:space="preserve">CMA CGM DALILA </t>
        </r>
        <r>
          <rPr>
            <sz val="10"/>
            <color rgb="FFFF0000"/>
            <rFont val="Arial"/>
            <family val="2"/>
          </rPr>
          <t>(delay)</t>
        </r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1" sId="16" odxf="1" dxf="1">
    <nc r="F29" t="inlineStr">
      <is>
        <t>(STOP)</t>
      </is>
    </nc>
    <odxf>
      <font>
        <sz val="10"/>
        <color auto="1"/>
        <name val="Arial"/>
        <family val="2"/>
        <scheme val="none"/>
      </font>
      <alignment horizontal="general"/>
    </odxf>
    <ndxf>
      <font>
        <sz val="10"/>
        <color rgb="FFFF0000"/>
        <name val="Arial"/>
        <family val="2"/>
        <scheme val="none"/>
      </font>
      <alignment horizontal="center"/>
    </ndxf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082" sheetId="16" source="F29" destination="F26" sourceSheetId="16">
    <rfmt sheetId="16" sqref="F26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m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0" sId="2">
    <oc r="A18" t="inlineStr">
      <is>
        <t>CMA CGM TITUS</t>
      </is>
    </oc>
    <nc r="A18" t="inlineStr">
      <is>
        <r>
          <t xml:space="preserve">CMA CGM TITUS </t>
        </r>
        <r>
          <rPr>
            <sz val="10"/>
            <color rgb="FFFF0000"/>
            <rFont val="Arial"/>
            <family val="2"/>
          </rPr>
          <t>(stop)</t>
        </r>
      </is>
    </nc>
  </rcc>
  <rcc rId="2251" sId="3">
    <oc r="A15" t="inlineStr">
      <is>
        <t>CMA CGM TITUS</t>
      </is>
    </oc>
    <nc r="A15" t="inlineStr">
      <is>
        <r>
          <t xml:space="preserve">CMA CGM TITUS </t>
        </r>
        <r>
          <rPr>
            <sz val="10"/>
            <color rgb="FFFF0000"/>
            <rFont val="Arial"/>
            <family val="2"/>
          </rPr>
          <t>(stop)</t>
        </r>
      </is>
    </nc>
  </rcc>
  <rcc rId="2252" sId="5">
    <oc r="A17" t="inlineStr">
      <is>
        <t>CMA CGM TITUS</t>
      </is>
    </oc>
    <nc r="A17" t="inlineStr">
      <is>
        <r>
          <t xml:space="preserve">CMA CGM TITUS </t>
        </r>
        <r>
          <rPr>
            <sz val="10"/>
            <color rgb="FFFF0000"/>
            <rFont val="Arial"/>
            <family val="2"/>
          </rPr>
          <t>(stop)</t>
        </r>
      </is>
    </nc>
  </rcc>
  <rcc rId="2253" sId="6">
    <oc r="A13" t="inlineStr">
      <is>
        <t>CMA CGM TITUS</t>
      </is>
    </oc>
    <nc r="A13" t="inlineStr">
      <is>
        <r>
          <t xml:space="preserve">CMA CGM TITUS </t>
        </r>
        <r>
          <rPr>
            <sz val="10"/>
            <color rgb="FFFF0000"/>
            <rFont val="Arial"/>
            <family val="2"/>
          </rPr>
          <t>(stop)</t>
        </r>
      </is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6" sId="2">
    <oc r="A26" t="inlineStr">
      <is>
        <t>UASC UMM QASR</t>
      </is>
    </oc>
    <nc r="A26" t="inlineStr">
      <is>
        <r>
          <t xml:space="preserve">UASC UMM QASR </t>
        </r>
        <r>
          <rPr>
            <sz val="10"/>
            <color rgb="FFFF0000"/>
            <rFont val="Arial"/>
            <family val="2"/>
          </rPr>
          <t>(STOP)</t>
        </r>
      </is>
    </nc>
  </rcc>
  <rcc rId="1087" sId="3">
    <oc r="A24" t="inlineStr">
      <is>
        <t>UASC UMM QASR</t>
      </is>
    </oc>
    <nc r="A24" t="inlineStr">
      <is>
        <r>
          <t xml:space="preserve">UASC UMM QASR </t>
        </r>
        <r>
          <rPr>
            <sz val="10"/>
            <color rgb="FFFF0000"/>
            <rFont val="Arial"/>
            <family val="2"/>
          </rPr>
          <t>(STOP)</t>
        </r>
      </is>
    </nc>
  </rcc>
  <rcc rId="1088" sId="5">
    <oc r="A23" t="inlineStr">
      <is>
        <t>UASC UMM QASR</t>
      </is>
    </oc>
    <nc r="A23" t="inlineStr">
      <is>
        <r>
          <t xml:space="preserve">UASC UMM QASR </t>
        </r>
        <r>
          <rPr>
            <sz val="10"/>
            <color rgb="FFFF0000"/>
            <rFont val="Arial"/>
            <family val="2"/>
          </rPr>
          <t>(STOP)</t>
        </r>
      </is>
    </nc>
  </rcc>
  <rcc rId="1089" sId="6">
    <oc r="A21" t="inlineStr">
      <is>
        <t>UASC UMM QASR</t>
      </is>
    </oc>
    <nc r="A21" t="inlineStr">
      <is>
        <r>
          <t xml:space="preserve">UASC UMM QASR </t>
        </r>
        <r>
          <rPr>
            <sz val="10"/>
            <color rgb="FFFF0000"/>
            <rFont val="Arial"/>
            <family val="2"/>
          </rPr>
          <t>(STOP)</t>
        </r>
      </is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" sId="9" numFmtId="19">
    <oc r="C17">
      <v>42688</v>
    </oc>
    <nc r="C17">
      <v>42689</v>
    </nc>
  </rcc>
  <rcc rId="1091" sId="9">
    <oc r="A17" t="inlineStr">
      <is>
        <t>HANSA HOMBURG</t>
      </is>
    </oc>
    <nc r="A17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092" sId="11">
    <oc r="A18" t="inlineStr">
      <is>
        <t>HANSA HOMBURG</t>
      </is>
    </oc>
    <nc r="A18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093" sId="11" numFmtId="19">
    <oc r="C18">
      <v>42688</v>
    </oc>
    <nc r="C18">
      <v>42689</v>
    </nc>
  </rcc>
  <rcc rId="1094" sId="11">
    <oc r="D18">
      <f>C18</f>
    </oc>
    <nc r="D18">
      <f>C18</f>
    </nc>
  </rcc>
  <rcc rId="1095" sId="11">
    <oc r="E18">
      <f>C18+3</f>
    </oc>
    <nc r="E18">
      <f>C18+3</f>
    </nc>
  </rcc>
  <rcc rId="1096" sId="12">
    <oc r="A15" t="inlineStr">
      <is>
        <t>HANSA HOMBURG</t>
      </is>
    </oc>
    <nc r="A15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097" sId="12" numFmtId="19">
    <oc r="C15">
      <v>42688</v>
    </oc>
    <nc r="C15">
      <v>42689</v>
    </nc>
  </rcc>
  <rcc rId="1098" sId="12">
    <oc r="D15">
      <f>C15</f>
    </oc>
    <nc r="D15">
      <f>C15</f>
    </nc>
  </rcc>
  <rcc rId="1099" sId="12">
    <oc r="E15">
      <f>C15+3</f>
    </oc>
    <nc r="E15">
      <f>C15+3</f>
    </nc>
  </rcc>
  <rcc rId="1100" sId="14">
    <oc r="A22" t="inlineStr">
      <is>
        <t>HANSA HOMBURG</t>
      </is>
    </oc>
    <nc r="A22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101" sId="14" numFmtId="19">
    <oc r="C22">
      <v>42688</v>
    </oc>
    <nc r="C22">
      <v>42689</v>
    </nc>
  </rcc>
  <rcc rId="1102" sId="14">
    <oc r="D22">
      <f>C22</f>
    </oc>
    <nc r="D22">
      <f>C22</f>
    </nc>
  </rcc>
  <rcc rId="1103" sId="14">
    <oc r="E22">
      <f>C22+3</f>
    </oc>
    <nc r="E22">
      <f>C22+3</f>
    </nc>
  </rcc>
  <rcc rId="1104" sId="16">
    <oc r="A21" t="inlineStr">
      <is>
        <t>HANSA HOMBURG</t>
      </is>
    </oc>
    <nc r="A21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(delay)</t>
        </r>
      </is>
    </nc>
  </rcc>
  <rcc rId="1105" sId="16" numFmtId="19">
    <oc r="C21">
      <v>42688</v>
    </oc>
    <nc r="C21">
      <v>42689</v>
    </nc>
  </rcc>
  <rcc rId="1106" sId="16">
    <oc r="D21">
      <f>C21</f>
    </oc>
    <nc r="D21">
      <f>C21</f>
    </nc>
  </rcc>
  <rcc rId="1107" sId="16">
    <oc r="E21">
      <f>C21+3</f>
    </oc>
    <nc r="E21">
      <f>C21+3</f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11" sId="13" ref="A13:XFD13" action="deleteRow">
    <rfmt sheetId="13" xfDxf="1" sqref="A13:XFD13" start="0" length="0"/>
    <rcc rId="0" sId="13" dxf="1">
      <nc r="A13" t="inlineStr">
        <is>
          <t xml:space="preserve">GUAYAQUIL BRIDGE  </t>
        </is>
      </nc>
      <ndxf>
        <border outline="0">
          <left style="thin">
            <color indexed="64"/>
          </left>
        </border>
      </ndxf>
    </rcc>
    <rcc rId="0" sId="13" dxf="1">
      <nc r="B13">
        <v>1619</v>
      </nc>
      <ndxf>
        <alignment horizontal="left"/>
      </ndxf>
    </rcc>
    <rcc rId="0" sId="13" dxf="1" numFmtId="19">
      <nc r="C13">
        <v>42634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 numFmtId="19">
      <nc r="E13">
        <v>42637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SEMAKAU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42643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12" sId="13" ref="A13:XFD13" action="deleteRow"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1676</v>
      </nc>
      <ndxf>
        <alignment horizontal="left"/>
      </ndxf>
    </rcc>
    <rcc rId="0" sId="13" dxf="1" numFmtId="19">
      <nc r="C13">
        <v>42639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607W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13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14" sId="13" ref="A13:XFD13" action="deleteRow">
    <rfmt sheetId="13" xfDxf="1" sqref="A13:XFD13" start="0" length="0"/>
    <rcc rId="0" sId="13" dxf="1">
      <nc r="A13" t="inlineStr">
        <is>
          <t xml:space="preserve">SEOUL TOWER  </t>
        </is>
      </nc>
      <ndxf>
        <border outline="0">
          <left style="thin">
            <color indexed="64"/>
          </left>
        </border>
      </ndxf>
    </rcc>
    <rcc rId="0" sId="13" dxf="1">
      <nc r="B13">
        <v>1615</v>
      </nc>
      <ndxf>
        <alignment horizontal="left"/>
      </ndxf>
    </rcc>
    <rcc rId="0" sId="13" dxf="1" numFmtId="19">
      <nc r="C13">
        <v>42641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SERANGOON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42650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15" sId="13" ref="A13:XFD13" action="deleteRow"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1678</v>
      </nc>
      <ndxf>
        <alignment horizontal="left"/>
      </ndxf>
    </rcc>
    <rcc rId="0" sId="13" dxf="1" numFmtId="19">
      <nc r="C13">
        <v>42646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629W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16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17" sId="13" ref="A13:XFD13" action="deleteRow">
    <rfmt sheetId="13" xfDxf="1" sqref="A13:XFD13" start="0" length="0"/>
    <rcc rId="0" sId="13" dxf="1">
      <nc r="A13" t="inlineStr">
        <is>
          <t>SPECTRUM N</t>
        </is>
      </nc>
      <ndxf>
        <border outline="0">
          <left style="thin">
            <color indexed="64"/>
          </left>
        </border>
      </ndxf>
    </rcc>
    <rcc rId="0" sId="13" dxf="1">
      <nc r="B13">
        <v>1615</v>
      </nc>
      <ndxf>
        <alignment horizontal="left"/>
      </ndxf>
    </rcc>
    <rcc rId="0" sId="13" dxf="1" numFmtId="19">
      <nc r="C13">
        <v>42648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LUZ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42657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18" sId="13" ref="A13:XFD13" action="deleteRow"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1680</v>
      </nc>
      <ndxf>
        <alignment horizontal="left"/>
      </ndxf>
    </rcc>
    <rcc rId="0" sId="13" dxf="1" numFmtId="19">
      <nc r="C13">
        <v>42653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613W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19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0" sId="13" ref="A13:XFD13" action="deleteRow">
    <undo index="65535" exp="ref" v="1" dr="$C$13" r="I31" sId="13"/>
    <undo index="0" exp="ref" v="1" dr="I13" r="I31" sId="13"/>
    <undo index="65535" exp="ref" v="1" dr="$C$13" r="H31" sId="13"/>
    <undo index="0" exp="ref" v="1" dr="H13" r="H31" sId="13"/>
    <rfmt sheetId="13" xfDxf="1" sqref="A13:XFD13" start="0" length="0"/>
    <rcc rId="0" sId="13" dxf="1">
      <nc r="A13" t="inlineStr">
        <is>
          <t>ANNA-S.</t>
        </is>
      </nc>
      <ndxf>
        <border outline="0">
          <left style="thin">
            <color indexed="64"/>
          </left>
        </border>
      </ndxf>
    </rcc>
    <rcc rId="0" sId="13" dxf="1">
      <nc r="B13">
        <v>1621</v>
      </nc>
      <ndxf>
        <alignment horizontal="left"/>
      </ndxf>
    </rcc>
    <rcc rId="0" sId="13" dxf="1" numFmtId="19">
      <nc r="C13">
        <v>42655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NORTHERN MAGNITUDE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42664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1" sId="13" ref="A13:XFD13" action="deleteRow"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1682</v>
      </nc>
      <ndxf>
        <alignment horizontal="left"/>
      </ndxf>
    </rcc>
    <rcc rId="0" sId="13" dxf="1" numFmtId="19">
      <nc r="C13">
        <v>42660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607W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2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3" sId="13" ref="A13:XFD13" action="deleteRow">
    <rfmt sheetId="13" xfDxf="1" sqref="A13:XFD13" start="0" length="0"/>
    <rcc rId="0" sId="13" dxf="1">
      <nc r="A13" t="inlineStr">
        <is>
          <t>BONAVIA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3" dxf="1">
      <nc r="B13">
        <v>1614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13" dxf="1" numFmtId="19">
      <nc r="C13">
        <v>42663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KARACHI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42671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4" sId="13" ref="A13:XFD13" action="deleteRow">
    <undo index="0" exp="ref" v="1" dr="C13" r="C16" sId="13"/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1684</v>
      </nc>
      <ndxf>
        <alignment horizontal="left"/>
      </ndxf>
    </rcc>
    <rcc rId="0" sId="13" dxf="1" numFmtId="19">
      <nc r="C13">
        <v>42667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615W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5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6" sId="13" ref="A13:XFD13" action="deleteRow">
    <undo index="0" exp="ref" v="1" dr="C13" r="C16" sId="13"/>
    <rfmt sheetId="13" xfDxf="1" sqref="A13:XFD13" start="0" length="0"/>
    <rcc rId="0" sId="13" dxf="1">
      <nc r="A13" t="inlineStr">
        <is>
          <t xml:space="preserve">GUAYAQUIL BRIDGE  </t>
        </is>
      </nc>
      <ndxf>
        <border outline="0">
          <left style="thin">
            <color indexed="64"/>
          </left>
        </border>
      </ndxf>
    </rcc>
    <rcc rId="0" sId="13" dxf="1">
      <nc r="B13">
        <v>1623</v>
      </nc>
      <ndxf>
        <alignment horizontal="left"/>
      </ndxf>
    </rcc>
    <rcc rId="0" sId="13" dxf="1" numFmtId="19">
      <nc r="C13">
        <v>42669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KALMAR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42678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7" sId="13" ref="A13:XFD13" action="deleteRow">
    <undo index="0" exp="ref" v="1" dr="C13" r="C16" sId="13"/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1686</v>
      </nc>
      <ndxf>
        <alignment horizontal="left"/>
      </ndxf>
    </rcc>
    <rcc rId="0" sId="13" dxf="1">
      <nc r="C13">
        <f>#REF!+7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633W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8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29" sId="13" ref="A13:XFD13" action="deleteRow">
    <rfmt sheetId="13" xfDxf="1" sqref="A13:XFD13" start="0" length="0"/>
    <rcc rId="0" sId="13" dxf="1">
      <nc r="A13" t="inlineStr">
        <is>
          <t>BONAVIA</t>
        </is>
      </nc>
      <ndxf>
        <border outline="0">
          <left style="thin">
            <color indexed="64"/>
          </left>
        </border>
      </ndxf>
    </rcc>
    <rcc rId="0" sId="13" dxf="1">
      <nc r="B13">
        <v>1616</v>
      </nc>
      <ndxf>
        <alignment horizontal="left"/>
      </ndxf>
    </rcc>
    <rcc rId="0" sId="13" dxf="1">
      <nc r="C13">
        <f>#REF!+7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MAERSK KAMPALA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 numFmtId="19">
      <nc r="G13">
        <v>42685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13">
        <f>+G13+15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13">
        <f>+G13+22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30" sId="13" ref="A13:XFD13" action="deleteRow">
    <undo index="0" exp="ref" v="1" dr="C13" r="C16" sId="13"/>
    <rfmt sheetId="13" xfDxf="1" sqref="A13:XFD13" start="0" length="0"/>
    <rcc rId="0" sId="13" dxf="1">
      <nc r="A13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13">
        <v>1688</v>
      </nc>
      <ndxf>
        <alignment horizontal="left"/>
      </ndxf>
    </rcc>
    <rcc rId="0" sId="13" dxf="1">
      <nc r="C13">
        <f>#REF!+7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13">
        <f>C13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13">
        <f>+C13+2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F13" t="inlineStr">
        <is>
          <t>613W</t>
        </is>
      </nc>
      <ndxf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rc rId="1131" sId="13" ref="A13:XFD13" action="deleteRow">
    <rfmt sheetId="13" xfDxf="1" sqref="A13:XFD13" start="0" length="0"/>
    <rfmt sheetId="13" sqref="A13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13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13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13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13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13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13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13" start="0" length="0">
      <dxf>
        <font>
          <sz val="8"/>
          <color auto="1"/>
          <name val="Arial"/>
          <family val="2"/>
          <scheme val="none"/>
        </font>
      </dxf>
    </rfmt>
  </rrc>
  <rcc rId="1132" sId="13" numFmtId="19">
    <oc r="C14">
      <f>#REF!+7</f>
    </oc>
    <nc r="C14">
      <v>42688</v>
    </nc>
  </rcc>
  <rcc rId="1133" sId="13" numFmtId="19">
    <oc r="C17">
      <f>C14+7</f>
    </oc>
    <nc r="C17">
      <v>42695</v>
    </nc>
  </rcc>
  <rrc rId="1134" sId="13" ref="A19:XFD21" action="insertRow"/>
  <rcc rId="1135" sId="13" odxf="1" dxf="1">
    <nc r="A19" t="inlineStr">
      <is>
        <t>LINDAVIA</t>
      </is>
    </nc>
    <odxf>
      <font>
        <sz val="10"/>
        <color auto="1"/>
        <name val="Arial"/>
        <family val="2"/>
        <scheme val="none"/>
      </font>
      <alignment wrapText="1"/>
      <border outline="0">
        <left/>
      </border>
    </odxf>
    <ndxf>
      <font>
        <sz val="10"/>
        <color rgb="FFFF0000"/>
        <name val="Arial"/>
        <family val="2"/>
        <scheme val="none"/>
      </font>
      <alignment wrapText="0"/>
      <border outline="0">
        <left style="thin">
          <color indexed="64"/>
        </left>
      </border>
    </ndxf>
  </rcc>
  <rcc rId="1136" sId="13" odxf="1" dxf="1">
    <nc r="B19">
      <v>1602</v>
    </nc>
    <odxf>
      <font>
        <sz val="10"/>
        <color auto="1"/>
        <name val="Arial"/>
        <family val="2"/>
        <scheme val="none"/>
      </font>
      <numFmt numFmtId="21" formatCode="d\-mmm"/>
      <alignment horizontal="general" wrapText="1"/>
    </odxf>
    <ndxf>
      <font>
        <sz val="10"/>
        <color rgb="FFFF0000"/>
        <name val="Arial"/>
        <family val="2"/>
        <scheme val="none"/>
      </font>
      <numFmt numFmtId="0" formatCode="General"/>
      <alignment horizontal="left" wrapText="0"/>
    </ndxf>
  </rcc>
  <rfmt sheetId="13" sqref="C19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137" sId="13" odxf="1" dxf="1">
    <nc r="D19">
      <f>C19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38" sId="13" odxf="1" dxf="1">
    <nc r="E19">
      <f>+C19+2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19" start="0" length="0">
    <dxf>
      <border outline="0">
        <left style="thin">
          <color indexed="64"/>
        </left>
      </border>
    </dxf>
  </rfmt>
  <rcc rId="1139" sId="13" odxf="1" dxf="1">
    <nc r="H19">
      <f>+G19+15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40" sId="13" odxf="1" dxf="1">
    <nc r="I19">
      <f>+G19+22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141" sId="13" odxf="1" dxf="1">
    <nc r="A20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142" sId="13" odxf="1" dxf="1">
    <nc r="B20">
      <v>1692</v>
    </nc>
    <odxf>
      <numFmt numFmtId="21" formatCode="d\-mmm"/>
      <alignment horizontal="general" wrapText="1"/>
    </odxf>
    <ndxf>
      <numFmt numFmtId="0" formatCode="General"/>
      <alignment horizontal="left" wrapText="0"/>
    </ndxf>
  </rcc>
  <rfmt sheetId="13" sqref="C20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143" sId="13" odxf="1" dxf="1">
    <nc r="D20">
      <f>C20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44" sId="13" odxf="1" dxf="1">
    <nc r="E20">
      <f>+C20+2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0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20" start="0" length="0">
    <dxf>
      <border outline="0">
        <left style="thin">
          <color indexed="64"/>
        </left>
      </border>
    </dxf>
  </rfmt>
  <rfmt sheetId="13" sqref="H20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20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21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21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2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2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2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2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21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2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21" start="0" length="0">
    <dxf>
      <border outline="0">
        <right style="thin">
          <color indexed="64"/>
        </right>
        <bottom style="thin">
          <color indexed="64"/>
        </bottom>
      </border>
    </dxf>
  </rfmt>
  <rrc rId="1145" sId="13" ref="A22:XFD30" action="insertRow"/>
  <rcc rId="1146" sId="13" odxf="1" dxf="1">
    <nc r="A22" t="inlineStr">
      <is>
        <r>
          <t xml:space="preserve">MAGNAVIA </t>
        </r>
        <r>
          <rPr>
            <sz val="10"/>
            <color rgb="FFFF0000"/>
            <rFont val="Arial"/>
            <family val="2"/>
          </rPr>
          <t>(delay)</t>
        </r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147" sId="13" odxf="1" dxf="1">
    <nc r="B22">
      <v>1608</v>
    </nc>
    <odxf>
      <numFmt numFmtId="21" formatCode="d\-mmm"/>
      <alignment horizontal="general" wrapText="1"/>
    </odxf>
    <ndxf>
      <numFmt numFmtId="0" formatCode="General"/>
      <alignment horizontal="left" wrapText="0"/>
    </ndxf>
  </rcc>
  <rfmt sheetId="13" sqref="C22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148" sId="13" odxf="1" dxf="1">
    <nc r="D22">
      <f>C22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49" sId="13" odxf="1" dxf="1">
    <nc r="E22">
      <f>+C22+2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22" start="0" length="0">
    <dxf>
      <border outline="0">
        <left style="thin">
          <color indexed="64"/>
        </left>
      </border>
    </dxf>
  </rfmt>
  <rcc rId="1150" sId="13" odxf="1" dxf="1">
    <nc r="H22">
      <f>+G22+15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51" sId="13" odxf="1" dxf="1">
    <nc r="I22">
      <f>+G22+22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152" sId="13" odxf="1" dxf="1">
    <nc r="A23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153" sId="13" odxf="1" dxf="1">
    <nc r="B23">
      <v>1690</v>
    </nc>
    <odxf>
      <numFmt numFmtId="21" formatCode="d\-mmm"/>
      <alignment horizontal="general" wrapText="1"/>
    </odxf>
    <ndxf>
      <numFmt numFmtId="0" formatCode="General"/>
      <alignment horizontal="left" wrapText="0"/>
    </ndxf>
  </rcc>
  <rfmt sheetId="13" sqref="C23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154" sId="13" odxf="1" dxf="1">
    <nc r="D23">
      <f>C23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55" sId="13" odxf="1" dxf="1">
    <nc r="E23">
      <f>+C23+2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3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23" start="0" length="0">
    <dxf>
      <border outline="0">
        <left style="thin">
          <color indexed="64"/>
        </left>
      </border>
    </dxf>
  </rfmt>
  <rfmt sheetId="13" sqref="H23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23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24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24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24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2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24" start="0" length="0">
    <dxf>
      <border outline="0">
        <right style="thin">
          <color indexed="64"/>
        </right>
        <bottom style="thin">
          <color indexed="64"/>
        </bottom>
      </border>
    </dxf>
  </rfmt>
  <rcc rId="1156" sId="13" odxf="1" dxf="1">
    <nc r="A25" t="inlineStr">
      <is>
        <t>LINDAVIA</t>
      </is>
    </nc>
    <odxf>
      <font>
        <sz val="10"/>
        <color auto="1"/>
        <name val="Arial"/>
        <family val="2"/>
        <scheme val="none"/>
      </font>
      <alignment wrapText="1"/>
      <border outline="0">
        <left/>
      </border>
    </odxf>
    <ndxf>
      <font>
        <sz val="10"/>
        <color rgb="FFFF0000"/>
        <name val="Arial"/>
        <family val="2"/>
        <scheme val="none"/>
      </font>
      <alignment wrapText="0"/>
      <border outline="0">
        <left style="thin">
          <color indexed="64"/>
        </left>
      </border>
    </ndxf>
  </rcc>
  <rcc rId="1157" sId="13" odxf="1" dxf="1">
    <nc r="B25">
      <v>1602</v>
    </nc>
    <odxf>
      <font>
        <sz val="10"/>
        <color auto="1"/>
        <name val="Arial"/>
        <family val="2"/>
        <scheme val="none"/>
      </font>
      <numFmt numFmtId="21" formatCode="d\-mmm"/>
      <alignment horizontal="general" wrapText="1"/>
    </odxf>
    <ndxf>
      <font>
        <sz val="10"/>
        <color rgb="FFFF0000"/>
        <name val="Arial"/>
        <family val="2"/>
        <scheme val="none"/>
      </font>
      <numFmt numFmtId="0" formatCode="General"/>
      <alignment horizontal="left" wrapText="0"/>
    </ndxf>
  </rcc>
  <rfmt sheetId="13" sqref="C25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158" sId="13" odxf="1" dxf="1">
    <nc r="D25">
      <f>C25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59" sId="13" odxf="1" dxf="1">
    <nc r="E25">
      <f>+C25+2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25" start="0" length="0">
    <dxf>
      <border outline="0">
        <left style="thin">
          <color indexed="64"/>
        </left>
      </border>
    </dxf>
  </rfmt>
  <rcc rId="1160" sId="13" odxf="1" dxf="1">
    <nc r="H25">
      <f>+G25+15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61" sId="13" odxf="1" dxf="1">
    <nc r="I25">
      <f>+G25+22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162" sId="13" odxf="1" dxf="1">
    <nc r="A26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163" sId="13" odxf="1" dxf="1">
    <nc r="B26">
      <v>1692</v>
    </nc>
    <odxf>
      <numFmt numFmtId="21" formatCode="d\-mmm"/>
      <alignment horizontal="general" wrapText="1"/>
    </odxf>
    <ndxf>
      <numFmt numFmtId="0" formatCode="General"/>
      <alignment horizontal="left" wrapText="0"/>
    </ndxf>
  </rcc>
  <rfmt sheetId="13" sqref="C26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164" sId="13" odxf="1" dxf="1">
    <nc r="D26">
      <f>C26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65" sId="13" odxf="1" dxf="1">
    <nc r="E26">
      <f>+C26+2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6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26" start="0" length="0">
    <dxf>
      <border outline="0">
        <left style="thin">
          <color indexed="64"/>
        </left>
      </border>
    </dxf>
  </rfmt>
  <rfmt sheetId="13" sqref="H26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26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27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27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27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2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27" start="0" length="0">
    <dxf>
      <border outline="0">
        <right style="thin">
          <color indexed="64"/>
        </right>
        <bottom style="thin">
          <color indexed="64"/>
        </bottom>
      </border>
    </dxf>
  </rfmt>
  <rcc rId="1166" sId="13" odxf="1" dxf="1">
    <nc r="A28" t="inlineStr">
      <is>
        <t>LINDAVIA</t>
      </is>
    </nc>
    <odxf>
      <font>
        <sz val="10"/>
        <color auto="1"/>
        <name val="Arial"/>
        <family val="2"/>
        <scheme val="none"/>
      </font>
      <alignment wrapText="1"/>
      <border outline="0">
        <left/>
      </border>
    </odxf>
    <ndxf>
      <font>
        <sz val="10"/>
        <color rgb="FFFF0000"/>
        <name val="Arial"/>
        <family val="2"/>
        <scheme val="none"/>
      </font>
      <alignment wrapText="0"/>
      <border outline="0">
        <left style="thin">
          <color indexed="64"/>
        </left>
      </border>
    </ndxf>
  </rcc>
  <rcc rId="1167" sId="13" odxf="1" dxf="1">
    <nc r="B28">
      <v>1602</v>
    </nc>
    <odxf>
      <font>
        <sz val="10"/>
        <color auto="1"/>
        <name val="Arial"/>
        <family val="2"/>
        <scheme val="none"/>
      </font>
      <numFmt numFmtId="21" formatCode="d\-mmm"/>
      <alignment horizontal="general" wrapText="1"/>
    </odxf>
    <ndxf>
      <font>
        <sz val="10"/>
        <color rgb="FFFF0000"/>
        <name val="Arial"/>
        <family val="2"/>
        <scheme val="none"/>
      </font>
      <numFmt numFmtId="0" formatCode="General"/>
      <alignment horizontal="left" wrapText="0"/>
    </ndxf>
  </rcc>
  <rfmt sheetId="13" sqref="C28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168" sId="13" odxf="1" dxf="1">
    <nc r="D28">
      <f>C28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69" sId="13" odxf="1" dxf="1">
    <nc r="E28">
      <f>+C28+2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28" start="0" length="0">
    <dxf>
      <border outline="0">
        <left style="thin">
          <color indexed="64"/>
        </left>
      </border>
    </dxf>
  </rfmt>
  <rcc rId="1170" sId="13" odxf="1" dxf="1">
    <nc r="H28">
      <f>+G28+15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71" sId="13" odxf="1" dxf="1">
    <nc r="I28">
      <f>+G28+22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172" sId="13" odxf="1" dxf="1">
    <nc r="A29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173" sId="13" odxf="1" dxf="1">
    <nc r="B29">
      <v>1692</v>
    </nc>
    <odxf>
      <numFmt numFmtId="21" formatCode="d\-mmm"/>
      <alignment horizontal="general" wrapText="1"/>
    </odxf>
    <ndxf>
      <numFmt numFmtId="0" formatCode="General"/>
      <alignment horizontal="left" wrapText="0"/>
    </ndxf>
  </rcc>
  <rfmt sheetId="13" sqref="C29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174" sId="13" odxf="1" dxf="1">
    <nc r="D29">
      <f>C29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75" sId="13" odxf="1" dxf="1">
    <nc r="E29">
      <f>+C29+2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29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29" start="0" length="0">
    <dxf>
      <border outline="0">
        <left style="thin">
          <color indexed="64"/>
        </left>
      </border>
    </dxf>
  </rfmt>
  <rfmt sheetId="13" sqref="H29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29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0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0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0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0" start="0" length="0">
    <dxf>
      <border outline="0">
        <right style="thin">
          <color indexed="64"/>
        </right>
        <bottom style="thin">
          <color indexed="64"/>
        </bottom>
      </border>
    </dxf>
  </rfmt>
  <rrc rId="1176" sId="13" ref="A31:XFD48" action="insertRow"/>
  <rcc rId="1177" sId="13" odxf="1" dxf="1">
    <nc r="A31" t="inlineStr">
      <is>
        <r>
          <t xml:space="preserve">MAGNAVIA </t>
        </r>
        <r>
          <rPr>
            <sz val="10"/>
            <color rgb="FFFF0000"/>
            <rFont val="Arial"/>
            <family val="2"/>
          </rPr>
          <t>(delay)</t>
        </r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178" sId="13" odxf="1" dxf="1">
    <nc r="B31">
      <v>1608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1179" sId="13" odxf="1" dxf="1" numFmtId="19">
    <nc r="C31">
      <v>42684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180" sId="13" odxf="1" dxf="1">
    <nc r="D31">
      <f>C31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81" sId="13" odxf="1" dxf="1">
    <nc r="E31">
      <f>+C31+2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182" sId="13" odxf="1" dxf="1" numFmtId="19">
    <nc r="G31">
      <v>42692</v>
    </nc>
    <odxf>
      <border outline="0">
        <left/>
      </border>
    </odxf>
    <ndxf>
      <border outline="0">
        <left style="thin">
          <color indexed="64"/>
        </left>
      </border>
    </ndxf>
  </rcc>
  <rcc rId="1183" sId="13" odxf="1" dxf="1">
    <nc r="H31">
      <f>+G31+15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84" sId="13" odxf="1" dxf="1">
    <nc r="I31">
      <f>+G31+22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185" sId="13" odxf="1" dxf="1">
    <nc r="A32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186" sId="13" odxf="1" dxf="1">
    <nc r="B32">
      <v>1690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1187" sId="13" odxf="1" dxf="1" numFmtId="19">
    <nc r="C32">
      <v>42688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188" sId="13" odxf="1" dxf="1">
    <nc r="D32">
      <f>C32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89" sId="13" odxf="1" dxf="1">
    <nc r="E32">
      <f>+C32+2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2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2" start="0" length="0">
    <dxf>
      <border outline="0">
        <left style="thin">
          <color indexed="64"/>
        </left>
      </border>
    </dxf>
  </rfmt>
  <rfmt sheetId="13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2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3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3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3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3" start="0" length="0">
    <dxf>
      <border outline="0">
        <right style="thin">
          <color indexed="64"/>
        </right>
        <bottom style="thin">
          <color indexed="64"/>
        </bottom>
      </border>
    </dxf>
  </rfmt>
  <rcc rId="1190" sId="13" odxf="1" dxf="1">
    <nc r="A34" t="inlineStr">
      <is>
        <t>LINDAVIA</t>
      </is>
    </nc>
    <odxf>
      <font>
        <sz val="10"/>
        <color auto="1"/>
        <name val="Arial"/>
        <family val="2"/>
        <scheme val="none"/>
      </font>
      <alignment wrapText="1"/>
      <border outline="0">
        <left/>
      </border>
    </odxf>
    <ndxf>
      <font>
        <sz val="10"/>
        <color rgb="FFFF0000"/>
        <name val="Arial"/>
        <family val="2"/>
        <scheme val="none"/>
      </font>
      <alignment wrapText="0"/>
      <border outline="0">
        <left style="thin">
          <color indexed="64"/>
        </left>
      </border>
    </ndxf>
  </rcc>
  <rcc rId="1191" sId="13" odxf="1" dxf="1">
    <nc r="B34">
      <v>1602</v>
    </nc>
    <odxf>
      <font>
        <sz val="10"/>
        <color auto="1"/>
        <name val="Arial"/>
        <family val="2"/>
        <scheme val="none"/>
      </font>
      <numFmt numFmtId="21" formatCode="d\-mmm"/>
      <alignment horizontal="general" wrapText="1"/>
    </odxf>
    <ndxf>
      <font>
        <sz val="10"/>
        <color rgb="FFFF0000"/>
        <name val="Arial"/>
        <family val="2"/>
        <scheme val="none"/>
      </font>
      <numFmt numFmtId="0" formatCode="General"/>
      <alignment horizontal="left" wrapText="0"/>
    </ndxf>
  </rcc>
  <rcc rId="1192" sId="13" odxf="1" dxf="1">
    <nc r="C34">
      <f>C31+7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193" sId="13" odxf="1" dxf="1">
    <nc r="D34">
      <f>C34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194" sId="13" odxf="1" dxf="1">
    <nc r="E34">
      <f>+C34+2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195" sId="13" odxf="1" dxf="1" numFmtId="19">
    <nc r="G34">
      <v>42699</v>
    </nc>
    <odxf>
      <border outline="0">
        <left/>
      </border>
    </odxf>
    <ndxf>
      <border outline="0">
        <left style="thin">
          <color indexed="64"/>
        </left>
      </border>
    </ndxf>
  </rcc>
  <rcc rId="1196" sId="13" odxf="1" dxf="1">
    <nc r="H34">
      <f>+G34+15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97" sId="13" odxf="1" dxf="1">
    <nc r="I34">
      <f>+G34+22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198" sId="13" odxf="1" dxf="1">
    <nc r="A35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199" sId="13" odxf="1" dxf="1">
    <nc r="B35">
      <v>1692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1200" sId="13" odxf="1" dxf="1" numFmtId="19">
    <nc r="C35">
      <v>42695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01" sId="13" odxf="1" dxf="1">
    <nc r="D35">
      <f>C35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02" sId="13" odxf="1" dxf="1">
    <nc r="E35">
      <f>+C35+2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5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5" start="0" length="0">
    <dxf>
      <border outline="0">
        <left style="thin">
          <color indexed="64"/>
        </left>
      </border>
    </dxf>
  </rfmt>
  <rfmt sheetId="13" sqref="H35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5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6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6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6" start="0" length="0">
    <dxf>
      <border outline="0">
        <right style="thin">
          <color indexed="64"/>
        </right>
        <bottom style="thin">
          <color indexed="64"/>
        </bottom>
      </border>
    </dxf>
  </rfmt>
  <rcc rId="1203" sId="13" odxf="1" dxf="1">
    <nc r="A37" t="inlineStr">
      <is>
        <t>LINDAVIA</t>
      </is>
    </nc>
    <odxf>
      <font>
        <sz val="10"/>
        <color auto="1"/>
        <name val="Arial"/>
        <family val="2"/>
        <scheme val="none"/>
      </font>
      <alignment wrapText="1"/>
      <border outline="0">
        <left/>
      </border>
    </odxf>
    <ndxf>
      <font>
        <sz val="10"/>
        <color rgb="FFFF0000"/>
        <name val="Arial"/>
        <family val="2"/>
        <scheme val="none"/>
      </font>
      <alignment wrapText="0"/>
      <border outline="0">
        <left style="thin">
          <color indexed="64"/>
        </left>
      </border>
    </ndxf>
  </rcc>
  <rcc rId="1204" sId="13" odxf="1" dxf="1">
    <nc r="B37">
      <v>1602</v>
    </nc>
    <odxf>
      <font>
        <sz val="10"/>
        <color auto="1"/>
        <name val="Arial"/>
        <family val="2"/>
        <scheme val="none"/>
      </font>
      <numFmt numFmtId="21" formatCode="d\-mmm"/>
      <alignment horizontal="general" wrapText="1"/>
    </odxf>
    <ndxf>
      <font>
        <sz val="10"/>
        <color rgb="FFFF0000"/>
        <name val="Arial"/>
        <family val="2"/>
        <scheme val="none"/>
      </font>
      <numFmt numFmtId="0" formatCode="General"/>
      <alignment horizontal="left" wrapText="0"/>
    </ndxf>
  </rcc>
  <rcc rId="1205" sId="13" odxf="1" dxf="1">
    <nc r="C37">
      <f>C34+7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06" sId="13" odxf="1" dxf="1">
    <nc r="D37">
      <f>C37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07" sId="13" odxf="1" dxf="1">
    <nc r="E37">
      <f>+C37+2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208" sId="13" odxf="1" dxf="1" numFmtId="19">
    <nc r="G37">
      <v>42699</v>
    </nc>
    <odxf>
      <border outline="0">
        <left/>
      </border>
    </odxf>
    <ndxf>
      <border outline="0">
        <left style="thin">
          <color indexed="64"/>
        </left>
      </border>
    </ndxf>
  </rcc>
  <rcc rId="1209" sId="13" odxf="1" dxf="1">
    <nc r="H37">
      <f>+G37+15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210" sId="13" odxf="1" dxf="1">
    <nc r="I37">
      <f>+G37+22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211" sId="13" odxf="1" dxf="1">
    <nc r="A38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212" sId="13" odxf="1" dxf="1">
    <nc r="B38">
      <v>1692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1213" sId="13" odxf="1" dxf="1" numFmtId="19">
    <nc r="C38">
      <v>42695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14" sId="13" odxf="1" dxf="1">
    <nc r="D38">
      <f>C38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15" sId="13" odxf="1" dxf="1">
    <nc r="E38">
      <f>+C38+2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8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8" start="0" length="0">
    <dxf>
      <border outline="0">
        <left style="thin">
          <color indexed="64"/>
        </left>
      </border>
    </dxf>
  </rfmt>
  <rfmt sheetId="13" sqref="H38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8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9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9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9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9" start="0" length="0">
    <dxf>
      <border outline="0">
        <right style="thin">
          <color indexed="64"/>
        </right>
        <bottom style="thin">
          <color indexed="64"/>
        </bottom>
      </border>
    </dxf>
  </rfmt>
  <rcc rId="1216" sId="13" odxf="1" dxf="1">
    <nc r="A40" t="inlineStr">
      <is>
        <r>
          <t xml:space="preserve">MAGNAVIA </t>
        </r>
        <r>
          <rPr>
            <sz val="10"/>
            <color rgb="FFFF0000"/>
            <rFont val="Arial"/>
            <family val="2"/>
          </rPr>
          <t>(delay)</t>
        </r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217" sId="13" odxf="1" dxf="1">
    <nc r="B40">
      <v>1608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1218" sId="13" odxf="1" dxf="1" numFmtId="19">
    <nc r="C40">
      <v>42684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19" sId="13" odxf="1" dxf="1">
    <nc r="D40">
      <f>C40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20" sId="13" odxf="1" dxf="1">
    <nc r="E40">
      <f>+C40+2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4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221" sId="13" odxf="1" dxf="1" numFmtId="19">
    <nc r="G40">
      <v>42692</v>
    </nc>
    <odxf>
      <border outline="0">
        <left/>
      </border>
    </odxf>
    <ndxf>
      <border outline="0">
        <left style="thin">
          <color indexed="64"/>
        </left>
      </border>
    </ndxf>
  </rcc>
  <rcc rId="1222" sId="13" odxf="1" dxf="1">
    <nc r="H40">
      <f>+G40+15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223" sId="13" odxf="1" dxf="1">
    <nc r="I40">
      <f>+G40+22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224" sId="13" odxf="1" dxf="1">
    <nc r="A41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225" sId="13" odxf="1" dxf="1">
    <nc r="B41">
      <v>1690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1226" sId="13" odxf="1" dxf="1" numFmtId="19">
    <nc r="C41">
      <v>42688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27" sId="13" odxf="1" dxf="1">
    <nc r="D41">
      <f>C41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28" sId="13" odxf="1" dxf="1">
    <nc r="E41">
      <f>+C41+2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41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41" start="0" length="0">
    <dxf>
      <border outline="0">
        <left style="thin">
          <color indexed="64"/>
        </left>
      </border>
    </dxf>
  </rfmt>
  <rfmt sheetId="13" sqref="H41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41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42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42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4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4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4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4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42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4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42" start="0" length="0">
    <dxf>
      <border outline="0">
        <right style="thin">
          <color indexed="64"/>
        </right>
        <bottom style="thin">
          <color indexed="64"/>
        </bottom>
      </border>
    </dxf>
  </rfmt>
  <rcc rId="1229" sId="13" odxf="1" dxf="1">
    <nc r="A43" t="inlineStr">
      <is>
        <t>LINDAVIA</t>
      </is>
    </nc>
    <odxf>
      <font>
        <sz val="10"/>
        <color auto="1"/>
        <name val="Arial"/>
        <family val="2"/>
        <scheme val="none"/>
      </font>
      <alignment wrapText="1"/>
      <border outline="0">
        <left/>
      </border>
    </odxf>
    <ndxf>
      <font>
        <sz val="10"/>
        <color rgb="FFFF0000"/>
        <name val="Arial"/>
        <family val="2"/>
        <scheme val="none"/>
      </font>
      <alignment wrapText="0"/>
      <border outline="0">
        <left style="thin">
          <color indexed="64"/>
        </left>
      </border>
    </ndxf>
  </rcc>
  <rcc rId="1230" sId="13" odxf="1" dxf="1">
    <nc r="B43">
      <v>1602</v>
    </nc>
    <odxf>
      <font>
        <sz val="10"/>
        <color auto="1"/>
        <name val="Arial"/>
        <family val="2"/>
        <scheme val="none"/>
      </font>
      <numFmt numFmtId="21" formatCode="d\-mmm"/>
      <alignment horizontal="general" wrapText="1"/>
    </odxf>
    <ndxf>
      <font>
        <sz val="10"/>
        <color rgb="FFFF0000"/>
        <name val="Arial"/>
        <family val="2"/>
        <scheme val="none"/>
      </font>
      <numFmt numFmtId="0" formatCode="General"/>
      <alignment horizontal="left" wrapText="0"/>
    </ndxf>
  </rcc>
  <rcc rId="1231" sId="13" odxf="1" dxf="1">
    <nc r="C43">
      <f>C40+7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32" sId="13" odxf="1" dxf="1">
    <nc r="D43">
      <f>C43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33" sId="13" odxf="1" dxf="1">
    <nc r="E43">
      <f>+C43+2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234" sId="13" odxf="1" dxf="1" numFmtId="19">
    <nc r="G43">
      <v>42699</v>
    </nc>
    <odxf>
      <border outline="0">
        <left/>
      </border>
    </odxf>
    <ndxf>
      <border outline="0">
        <left style="thin">
          <color indexed="64"/>
        </left>
      </border>
    </ndxf>
  </rcc>
  <rcc rId="1235" sId="13" odxf="1" dxf="1">
    <nc r="H43">
      <f>+G43+15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236" sId="13" odxf="1" dxf="1">
    <nc r="I43">
      <f>+G43+22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237" sId="13" odxf="1" dxf="1">
    <nc r="A44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238" sId="13" odxf="1" dxf="1">
    <nc r="B44">
      <v>1692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1239" sId="13" odxf="1" dxf="1" numFmtId="19">
    <nc r="C44">
      <v>42695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40" sId="13" odxf="1" dxf="1">
    <nc r="D44">
      <f>C44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41" sId="13" odxf="1" dxf="1">
    <nc r="E44">
      <f>+C44+2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44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44" start="0" length="0">
    <dxf>
      <border outline="0">
        <left style="thin">
          <color indexed="64"/>
        </left>
      </border>
    </dxf>
  </rfmt>
  <rfmt sheetId="13" sqref="H44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44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45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45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4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4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4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4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45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4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45" start="0" length="0">
    <dxf>
      <border outline="0">
        <right style="thin">
          <color indexed="64"/>
        </right>
        <bottom style="thin">
          <color indexed="64"/>
        </bottom>
      </border>
    </dxf>
  </rfmt>
  <rcc rId="1242" sId="13" odxf="1" dxf="1">
    <nc r="A46" t="inlineStr">
      <is>
        <t>LINDAVIA</t>
      </is>
    </nc>
    <odxf>
      <font>
        <sz val="10"/>
        <color auto="1"/>
        <name val="Arial"/>
        <family val="2"/>
        <scheme val="none"/>
      </font>
      <alignment wrapText="1"/>
      <border outline="0">
        <left/>
      </border>
    </odxf>
    <ndxf>
      <font>
        <sz val="10"/>
        <color rgb="FFFF0000"/>
        <name val="Arial"/>
        <family val="2"/>
        <scheme val="none"/>
      </font>
      <alignment wrapText="0"/>
      <border outline="0">
        <left style="thin">
          <color indexed="64"/>
        </left>
      </border>
    </ndxf>
  </rcc>
  <rcc rId="1243" sId="13" odxf="1" dxf="1">
    <nc r="B46">
      <v>1602</v>
    </nc>
    <odxf>
      <font>
        <sz val="10"/>
        <color auto="1"/>
        <name val="Arial"/>
        <family val="2"/>
        <scheme val="none"/>
      </font>
      <numFmt numFmtId="21" formatCode="d\-mmm"/>
      <alignment horizontal="general" wrapText="1"/>
    </odxf>
    <ndxf>
      <font>
        <sz val="10"/>
        <color rgb="FFFF0000"/>
        <name val="Arial"/>
        <family val="2"/>
        <scheme val="none"/>
      </font>
      <numFmt numFmtId="0" formatCode="General"/>
      <alignment horizontal="left" wrapText="0"/>
    </ndxf>
  </rcc>
  <rcc rId="1244" sId="13" odxf="1" dxf="1">
    <nc r="C46">
      <f>C43+7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45" sId="13" odxf="1" dxf="1">
    <nc r="D46">
      <f>C46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46" sId="13" odxf="1" dxf="1">
    <nc r="E46">
      <f>+C46+2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247" sId="13" odxf="1" dxf="1" numFmtId="19">
    <nc r="G46">
      <v>42699</v>
    </nc>
    <odxf>
      <border outline="0">
        <left/>
      </border>
    </odxf>
    <ndxf>
      <border outline="0">
        <left style="thin">
          <color indexed="64"/>
        </left>
      </border>
    </ndxf>
  </rcc>
  <rcc rId="1248" sId="13" odxf="1" dxf="1">
    <nc r="H46">
      <f>+G46+15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249" sId="13" odxf="1" dxf="1">
    <nc r="I46">
      <f>+G46+22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250" sId="13" odxf="1" dxf="1">
    <nc r="A47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cc rId="1251" sId="13" odxf="1" dxf="1">
    <nc r="B47">
      <v>1692</v>
    </nc>
    <odxf>
      <numFmt numFmtId="21" formatCode="d\-mmm"/>
      <alignment horizontal="general" wrapText="1"/>
    </odxf>
    <ndxf>
      <numFmt numFmtId="0" formatCode="General"/>
      <alignment horizontal="left" wrapText="0"/>
    </ndxf>
  </rcc>
  <rcc rId="1252" sId="13" odxf="1" dxf="1" numFmtId="19">
    <nc r="C47">
      <v>42695</v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cc rId="1253" sId="13" odxf="1" dxf="1">
    <nc r="D47">
      <f>C47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254" sId="13" odxf="1" dxf="1">
    <nc r="E47">
      <f>+C47+2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47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47" start="0" length="0">
    <dxf>
      <border outline="0">
        <left style="thin">
          <color indexed="64"/>
        </left>
      </border>
    </dxf>
  </rfmt>
  <rfmt sheetId="13" sqref="H47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47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48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48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4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4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4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4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48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4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48" start="0" length="0">
    <dxf>
      <border outline="0">
        <right style="thin">
          <color indexed="64"/>
        </right>
        <bottom style="thin">
          <color indexed="64"/>
        </bottom>
      </border>
    </dxf>
  </rfmt>
  <rcc rId="1255" sId="13" numFmtId="19">
    <oc r="C16">
      <f>C13+7</f>
    </oc>
    <nc r="C16">
      <v>42690</v>
    </nc>
  </rcc>
  <rcc rId="1256" sId="13">
    <nc r="F19" t="inlineStr">
      <is>
        <t>MAERSK SELETAR</t>
      </is>
    </nc>
  </rcc>
  <rcc rId="1257" sId="13">
    <nc r="F20" t="inlineStr">
      <is>
        <t>615W</t>
      </is>
    </nc>
  </rcc>
  <rcc rId="1258" sId="13">
    <nc r="F22" t="inlineStr">
      <is>
        <t>MAERSK SEMAKAU</t>
      </is>
    </nc>
  </rcc>
  <rcc rId="1259" sId="13">
    <nc r="F23" t="inlineStr">
      <is>
        <t>609W</t>
      </is>
    </nc>
  </rcc>
  <rcc rId="1260" sId="13">
    <nc r="F25" t="inlineStr">
      <is>
        <t>MAERSK SERANGOON</t>
      </is>
    </nc>
  </rcc>
  <rcc rId="1261" sId="13">
    <nc r="F26" t="inlineStr">
      <is>
        <t>631W</t>
      </is>
    </nc>
  </rcc>
  <rcc rId="1262" sId="13">
    <nc r="F28" t="inlineStr">
      <is>
        <t>MAERSK LANGKLOOF</t>
      </is>
    </nc>
  </rcc>
  <rcc rId="1263" sId="13">
    <nc r="F29" t="inlineStr">
      <is>
        <t>603W</t>
      </is>
    </nc>
  </rcc>
  <rrc rId="1264" sId="13" ref="A31:XFD31" action="deleteRow">
    <undo index="0" exp="ref" v="1" dr="C31" r="C34" sId="13"/>
    <rfmt sheetId="13" xfDxf="1" sqref="A31:XFD31" start="0" length="0"/>
    <rcc rId="0" sId="13" dxf="1">
      <nc r="A31" t="inlineStr">
        <is>
          <r>
            <t xml:space="preserve">MAGNAVIA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13" dxf="1">
      <nc r="B31">
        <v>1608</v>
      </nc>
      <ndxf>
        <alignment horizontal="left"/>
      </ndxf>
    </rcc>
    <rcc rId="0" sId="13" dxf="1" numFmtId="19">
      <nc r="C31">
        <v>42684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3" dxf="1" numFmtId="19">
      <nc r="G31">
        <v>42692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31">
        <f>+G31+15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31">
        <f>+G31+22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65" sId="13" ref="A31:XFD31" action="deleteRow">
    <rfmt sheetId="13" xfDxf="1" sqref="A31:XFD31" start="0" length="0"/>
    <rcc rId="0" sId="13" dxf="1">
      <nc r="A31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31">
        <v>1690</v>
      </nc>
      <ndxf>
        <alignment horizontal="left"/>
      </ndxf>
    </rcc>
    <rcc rId="0" sId="13" dxf="1" numFmtId="19">
      <nc r="C31">
        <v>42688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66" sId="13" ref="A31:XFD31" action="deleteRow">
    <rfmt sheetId="13" xfDxf="1" sqref="A31:XFD31" start="0" length="0"/>
    <rfmt sheetId="13" sqref="A31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31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67" sId="13" ref="A31:XFD31" action="deleteRow">
    <undo index="0" exp="ref" v="1" dr="C31" r="C34" sId="13"/>
    <rfmt sheetId="13" xfDxf="1" sqref="A31:XFD31" start="0" length="0"/>
    <rcc rId="0" sId="13" dxf="1">
      <nc r="A31" t="inlineStr">
        <is>
          <t>LINDAVIA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3" dxf="1">
      <nc r="B31">
        <v>1602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13" dxf="1">
      <nc r="C31">
        <f>#REF!+7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3" dxf="1" numFmtId="19">
      <nc r="G31">
        <v>42699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31">
        <f>+G31+15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31">
        <f>+G31+22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68" sId="13" ref="A31:XFD31" action="deleteRow">
    <rfmt sheetId="13" xfDxf="1" sqref="A31:XFD31" start="0" length="0"/>
    <rcc rId="0" sId="13" dxf="1">
      <nc r="A31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31">
        <v>1692</v>
      </nc>
      <ndxf>
        <alignment horizontal="left"/>
      </ndxf>
    </rcc>
    <rcc rId="0" sId="13" dxf="1" numFmtId="19">
      <nc r="C31">
        <v>42695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69" sId="13" ref="A31:XFD31" action="deleteRow">
    <rfmt sheetId="13" xfDxf="1" sqref="A31:XFD31" start="0" length="0"/>
    <rfmt sheetId="13" sqref="A31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31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0" sId="13" ref="A31:XFD31" action="deleteRow">
    <rfmt sheetId="13" xfDxf="1" sqref="A31:XFD31" start="0" length="0"/>
    <rcc rId="0" sId="13" dxf="1">
      <nc r="A31" t="inlineStr">
        <is>
          <t>LINDAVIA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3" dxf="1">
      <nc r="B31">
        <v>1602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13" dxf="1">
      <nc r="C31">
        <f>#REF!+7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3" dxf="1" numFmtId="19">
      <nc r="G31">
        <v>42699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31">
        <f>+G31+15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31">
        <f>+G31+22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1" sId="13" ref="A31:XFD31" action="deleteRow">
    <rfmt sheetId="13" xfDxf="1" sqref="A31:XFD31" start="0" length="0"/>
    <rcc rId="0" sId="13" dxf="1">
      <nc r="A31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31">
        <v>1692</v>
      </nc>
      <ndxf>
        <alignment horizontal="left"/>
      </ndxf>
    </rcc>
    <rcc rId="0" sId="13" dxf="1" numFmtId="19">
      <nc r="C31">
        <v>42695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2" sId="13" ref="A31:XFD31" action="deleteRow">
    <rfmt sheetId="13" xfDxf="1" sqref="A31:XFD31" start="0" length="0"/>
    <rfmt sheetId="13" sqref="A31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31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3" sId="13" ref="A31:XFD31" action="deleteRow">
    <undo index="0" exp="ref" v="1" dr="C31" r="C34" sId="13"/>
    <rfmt sheetId="13" xfDxf="1" sqref="A31:XFD31" start="0" length="0"/>
    <rcc rId="0" sId="13" dxf="1">
      <nc r="A31" t="inlineStr">
        <is>
          <r>
            <t xml:space="preserve">MAGNAVIA </t>
          </r>
          <r>
            <rPr>
              <sz val="10"/>
              <color rgb="FFFF0000"/>
              <rFont val="Arial"/>
              <family val="2"/>
            </rPr>
            <t>(delay)</t>
          </r>
        </is>
      </nc>
      <ndxf>
        <border outline="0">
          <left style="thin">
            <color indexed="64"/>
          </left>
        </border>
      </ndxf>
    </rcc>
    <rcc rId="0" sId="13" dxf="1">
      <nc r="B31">
        <v>1608</v>
      </nc>
      <ndxf>
        <alignment horizontal="left"/>
      </ndxf>
    </rcc>
    <rcc rId="0" sId="13" dxf="1" numFmtId="19">
      <nc r="C31">
        <v>42684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3" dxf="1" numFmtId="19">
      <nc r="G31">
        <v>42692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31">
        <f>+G31+15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31">
        <f>+G31+22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4" sId="13" ref="A31:XFD31" action="deleteRow">
    <rfmt sheetId="13" xfDxf="1" sqref="A31:XFD31" start="0" length="0"/>
    <rcc rId="0" sId="13" dxf="1">
      <nc r="A31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31">
        <v>1690</v>
      </nc>
      <ndxf>
        <alignment horizontal="left"/>
      </ndxf>
    </rcc>
    <rcc rId="0" sId="13" dxf="1" numFmtId="19">
      <nc r="C31">
        <v>42688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5" sId="13" ref="A31:XFD31" action="deleteRow">
    <rfmt sheetId="13" xfDxf="1" sqref="A31:XFD31" start="0" length="0"/>
    <rfmt sheetId="13" sqref="A31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31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6" sId="13" ref="A31:XFD31" action="deleteRow">
    <undo index="0" exp="ref" v="1" dr="C31" r="C34" sId="13"/>
    <rfmt sheetId="13" xfDxf="1" sqref="A31:XFD31" start="0" length="0"/>
    <rcc rId="0" sId="13" dxf="1">
      <nc r="A31" t="inlineStr">
        <is>
          <t>LINDAVIA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3" dxf="1">
      <nc r="B31">
        <v>1602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13" dxf="1">
      <nc r="C31">
        <f>#REF!+7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3" dxf="1" numFmtId="19">
      <nc r="G31">
        <v>42699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31">
        <f>+G31+15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31">
        <f>+G31+22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7" sId="13" ref="A31:XFD31" action="deleteRow">
    <rfmt sheetId="13" xfDxf="1" sqref="A31:XFD31" start="0" length="0"/>
    <rcc rId="0" sId="13" dxf="1">
      <nc r="A31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31">
        <v>1692</v>
      </nc>
      <ndxf>
        <alignment horizontal="left"/>
      </ndxf>
    </rcc>
    <rcc rId="0" sId="13" dxf="1" numFmtId="19">
      <nc r="C31">
        <v>42695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8" sId="13" ref="A31:XFD31" action="deleteRow">
    <rfmt sheetId="13" xfDxf="1" sqref="A31:XFD31" start="0" length="0"/>
    <rfmt sheetId="13" sqref="A31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31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79" sId="13" ref="A31:XFD31" action="deleteRow">
    <rfmt sheetId="13" xfDxf="1" sqref="A31:XFD31" start="0" length="0"/>
    <rcc rId="0" sId="13" dxf="1">
      <nc r="A31" t="inlineStr">
        <is>
          <t>LINDAVIA</t>
        </is>
      </nc>
      <ndxf>
        <font>
          <sz val="10"/>
          <color rgb="FFFF0000"/>
          <name val="Arial"/>
          <family val="2"/>
          <scheme val="none"/>
        </font>
        <border outline="0">
          <left style="thin">
            <color indexed="64"/>
          </left>
        </border>
      </ndxf>
    </rcc>
    <rcc rId="0" sId="13" dxf="1">
      <nc r="B31">
        <v>1602</v>
      </nc>
      <ndxf>
        <font>
          <sz val="10"/>
          <color rgb="FFFF0000"/>
          <name val="Arial"/>
          <family val="2"/>
          <scheme val="none"/>
        </font>
        <alignment horizontal="left"/>
      </ndxf>
    </rcc>
    <rcc rId="0" sId="13" dxf="1">
      <nc r="C31">
        <f>#REF!+7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3" dxf="1" numFmtId="19">
      <nc r="G31">
        <v>42699</v>
      </nc>
      <ndxf>
        <numFmt numFmtId="164" formatCode="dd/mm"/>
        <alignment horizontal="center"/>
        <border outline="0">
          <left style="thin">
            <color indexed="64"/>
          </left>
        </border>
      </ndxf>
    </rcc>
    <rcc rId="0" sId="13" dxf="1">
      <nc r="H31">
        <f>+G31+15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I31">
        <f>+G31+22</f>
      </nc>
      <ndxf>
        <numFmt numFmtId="164" formatCode="dd/mm"/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80" sId="13" ref="A31:XFD31" action="deleteRow">
    <rfmt sheetId="13" xfDxf="1" sqref="A31:XFD31" start="0" length="0"/>
    <rcc rId="0" sId="13" dxf="1">
      <nc r="A31" t="inlineStr">
        <is>
          <t>HAMMONIA INTERNUM</t>
        </is>
      </nc>
      <ndxf>
        <border outline="0">
          <left style="thin">
            <color indexed="64"/>
          </left>
        </border>
      </ndxf>
    </rcc>
    <rcc rId="0" sId="13" dxf="1">
      <nc r="B31">
        <v>1692</v>
      </nc>
      <ndxf>
        <alignment horizontal="left"/>
      </ndxf>
    </rcc>
    <rcc rId="0" sId="13" dxf="1" numFmtId="19">
      <nc r="C31">
        <v>42695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D31">
        <f>C31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13" dxf="1">
      <nc r="E31">
        <f>+C31+2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numFmt numFmtId="164" formatCode="dd/mm"/>
        <alignment horizontal="center"/>
        <border outline="0">
          <right style="thin">
            <color indexed="64"/>
          </right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rc rId="1281" sId="13" ref="A31:XFD31" action="deleteRow">
    <rfmt sheetId="13" xfDxf="1" sqref="A31:XFD31" start="0" length="0"/>
    <rfmt sheetId="13" sqref="A31" start="0" length="0">
      <dxf>
        <alignment wrapText="1"/>
        <border outline="0">
          <left style="thin">
            <color indexed="64"/>
          </left>
          <bottom style="thin">
            <color indexed="64"/>
          </bottom>
        </border>
      </dxf>
    </rfmt>
    <rfmt sheetId="13" sqref="B31" start="0" length="0">
      <dxf>
        <numFmt numFmtId="21" formatCode="d\-mmm"/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3" sqref="C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D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E31" start="0" length="0">
      <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F31" start="0" length="0">
      <dxf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G31" start="0" length="0">
      <dxf>
        <numFmt numFmtId="164" formatCode="dd/mm"/>
        <alignment horizontal="center"/>
        <border outline="0">
          <left style="thin">
            <color indexed="64"/>
          </left>
          <bottom style="thin">
            <color indexed="64"/>
          </bottom>
        </border>
      </dxf>
    </rfmt>
    <rfmt sheetId="13" sqref="H31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3" sqref="I31" start="0" length="0">
      <dxf>
        <font>
          <sz val="8"/>
          <color auto="1"/>
          <name val="Arial"/>
          <family val="2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3" sqref="J31" start="0" length="0">
      <dxf>
        <font>
          <sz val="8"/>
          <color auto="1"/>
          <name val="Arial"/>
          <family val="2"/>
          <scheme val="none"/>
        </font>
      </dxf>
    </rfmt>
  </rrc>
  <rcc rId="1282" sId="13" numFmtId="19">
    <nc r="G19">
      <v>42706</v>
    </nc>
  </rcc>
  <rcc rId="1283" sId="13" numFmtId="19">
    <nc r="G22">
      <v>42713</v>
    </nc>
  </rcc>
  <rcc rId="1284" sId="13" numFmtId="19">
    <nc r="G25">
      <v>42720</v>
    </nc>
  </rcc>
  <rcc rId="1285" sId="13" numFmtId="19">
    <nc r="G28">
      <v>42727</v>
    </nc>
  </rcc>
  <rcc rId="1286" sId="13" numFmtId="19">
    <nc r="C19">
      <v>42697</v>
    </nc>
  </rcc>
  <rcc rId="1287" sId="13" numFmtId="19">
    <nc r="C20">
      <v>42702</v>
    </nc>
  </rcc>
  <rcc rId="1288" sId="13" numFmtId="19">
    <nc r="C22">
      <v>42704</v>
    </nc>
  </rcc>
  <rcc rId="1289" sId="13" numFmtId="19">
    <nc r="C23">
      <v>42709</v>
    </nc>
  </rcc>
  <rcc rId="1290" sId="13" numFmtId="19">
    <nc r="C25">
      <v>42711</v>
    </nc>
  </rcc>
  <rcc rId="1291" sId="13" numFmtId="19">
    <nc r="C26">
      <v>42716</v>
    </nc>
  </rcc>
  <rcc rId="1292" sId="13" numFmtId="19">
    <nc r="C28">
      <v>42718</v>
    </nc>
  </rcc>
  <rcc rId="1293" sId="13" numFmtId="19">
    <nc r="C29">
      <v>42723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4" sId="13">
    <oc r="A19" t="inlineStr">
      <is>
        <t>LINDAVIA</t>
      </is>
    </oc>
    <nc r="A19"/>
  </rcc>
  <rcc rId="1295" sId="13">
    <oc r="B19">
      <v>1602</v>
    </oc>
    <nc r="B19"/>
  </rcc>
  <rfmt sheetId="13" sqref="A19:B19" start="0" length="2147483647">
    <dxf>
      <font>
        <color auto="1"/>
        <family val="2"/>
      </font>
    </dxf>
  </rfmt>
  <rfmt sheetId="13" sqref="A25" start="0" length="0">
    <dxf>
      <font>
        <sz val="10"/>
        <color auto="1"/>
        <name val="Arial"/>
        <family val="2"/>
        <scheme val="none"/>
      </font>
    </dxf>
  </rfmt>
  <rfmt sheetId="13" sqref="B25" start="0" length="0">
    <dxf>
      <font>
        <sz val="10"/>
        <color auto="1"/>
        <name val="Arial"/>
        <family val="2"/>
        <scheme val="none"/>
      </font>
    </dxf>
  </rfmt>
  <rfmt sheetId="13" sqref="A28" start="0" length="0">
    <dxf>
      <font>
        <sz val="10"/>
        <color auto="1"/>
        <name val="Arial"/>
        <family val="2"/>
        <scheme val="none"/>
      </font>
    </dxf>
  </rfmt>
  <rfmt sheetId="13" sqref="B28" start="0" length="0">
    <dxf>
      <font>
        <sz val="10"/>
        <color auto="1"/>
        <name val="Arial"/>
        <family val="2"/>
        <scheme val="none"/>
      </font>
    </dxf>
  </rfmt>
  <rcc rId="1296" sId="13">
    <oc r="A28" t="inlineStr">
      <is>
        <t>LINDAVIA</t>
      </is>
    </oc>
    <nc r="A28"/>
  </rcc>
  <rcc rId="1297" sId="13">
    <oc r="B28">
      <v>1602</v>
    </oc>
    <nc r="B28"/>
  </rcc>
  <rcc rId="1298" sId="13">
    <oc r="A25" t="inlineStr">
      <is>
        <t>LINDAVIA</t>
      </is>
    </oc>
    <nc r="A25"/>
  </rcc>
  <rcc rId="1299" sId="13">
    <oc r="B25">
      <v>1602</v>
    </oc>
    <nc r="B25"/>
  </rcc>
  <rcc rId="1300" sId="13">
    <oc r="A22" t="inlineStr">
      <is>
        <r>
          <t xml:space="preserve">MAGNAVIA </t>
        </r>
        <r>
          <rPr>
            <sz val="10"/>
            <color rgb="FFFF0000"/>
            <rFont val="Arial"/>
            <family val="2"/>
          </rPr>
          <t>(delay)</t>
        </r>
      </is>
    </oc>
    <nc r="A22"/>
  </rcc>
  <rcc rId="1301" sId="13">
    <oc r="B22">
      <v>1608</v>
    </oc>
    <nc r="B22"/>
  </rcc>
  <rcc rId="1302" sId="13">
    <oc r="B20">
      <v>1692</v>
    </oc>
    <nc r="B20">
      <v>1694</v>
    </nc>
  </rcc>
  <rcc rId="1303" sId="13">
    <oc r="B23">
      <v>1690</v>
    </oc>
    <nc r="B23">
      <v>1696</v>
    </nc>
  </rcc>
  <rcc rId="1304" sId="13">
    <oc r="B26">
      <v>1692</v>
    </oc>
    <nc r="B26">
      <v>1698</v>
    </nc>
  </rcc>
  <rcc rId="1305" sId="13">
    <oc r="B29">
      <v>1692</v>
    </oc>
    <nc r="B29" t="inlineStr">
      <is>
        <t>16A0</t>
      </is>
    </nc>
  </rcc>
  <rcc rId="1306" sId="7">
    <oc r="B26">
      <v>1700</v>
    </oc>
    <nc r="B26" t="inlineStr">
      <is>
        <t>16A0</t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7" sId="13">
    <nc r="A19" t="inlineStr">
      <is>
        <t>SPIRIT OF CAPE TOWN</t>
      </is>
    </nc>
  </rcc>
  <rcc rId="1308" sId="13">
    <nc r="B19">
      <v>1604</v>
    </nc>
  </rcc>
  <rcc rId="1309" sId="13">
    <nc r="A22" t="inlineStr">
      <is>
        <t>BONAVIA</t>
      </is>
    </nc>
  </rcc>
  <rcc rId="1310" sId="13">
    <nc r="B22">
      <v>1620</v>
    </nc>
  </rcc>
  <rcc rId="1311" sId="7">
    <oc r="A24" t="inlineStr">
      <is>
        <t>IA7 TBA1</t>
      </is>
    </oc>
    <nc r="A24" t="inlineStr">
      <is>
        <t>LINDAVIA</t>
      </is>
    </nc>
  </rcc>
  <rcc rId="1312" sId="7">
    <oc r="B24">
      <v>1632</v>
    </oc>
    <nc r="B24">
      <v>1606</v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3" sId="13">
    <nc r="A25" t="inlineStr">
      <is>
        <t>MAGNAVIA</t>
      </is>
    </nc>
  </rcc>
  <rcc rId="1314" sId="13">
    <nc r="B25">
      <v>1612</v>
    </nc>
  </rcc>
  <rcc rId="1315" sId="13">
    <nc r="A28" t="inlineStr">
      <is>
        <t>LINDAVIA</t>
      </is>
    </nc>
  </rcc>
  <rcc rId="1316" sId="13">
    <nc r="B28">
      <v>1606</v>
    </nc>
  </rcc>
  <rrc rId="1317" sId="13" ref="A31:XFD39" action="insertRow"/>
  <rfmt sheetId="13" sqref="A31" start="0" length="0">
    <dxf>
      <alignment wrapText="0"/>
      <border outline="0">
        <left style="thin">
          <color indexed="64"/>
        </left>
      </border>
    </dxf>
  </rfmt>
  <rfmt sheetId="13" sqref="B31" start="0" length="0">
    <dxf>
      <numFmt numFmtId="0" formatCode="General"/>
      <alignment horizontal="left" wrapText="0"/>
    </dxf>
  </rfmt>
  <rfmt sheetId="13" sqref="C31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318" sId="13" odxf="1" dxf="1">
    <nc r="D31">
      <f>C31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319" sId="13" odxf="1" dxf="1">
    <nc r="E31">
      <f>+C31+2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31" start="0" length="0">
    <dxf>
      <border outline="0">
        <left style="thin">
          <color indexed="64"/>
        </left>
      </border>
    </dxf>
  </rfmt>
  <rcc rId="1320" sId="13" odxf="1" dxf="1">
    <nc r="H31">
      <f>+G31+15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321" sId="13" odxf="1" dxf="1">
    <nc r="I31">
      <f>+G31+22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322" sId="13" odxf="1" dxf="1">
    <nc r="A32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fmt sheetId="13" sqref="B32" start="0" length="0">
    <dxf>
      <numFmt numFmtId="0" formatCode="General"/>
      <alignment horizontal="left" wrapText="0"/>
    </dxf>
  </rfmt>
  <rfmt sheetId="13" sqref="C32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323" sId="13" odxf="1" dxf="1">
    <nc r="D32">
      <f>C32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cc rId="1324" sId="13" odxf="1" dxf="1">
    <nc r="E32">
      <f>+C32+2</f>
    </nc>
    <odxf>
      <alignment wrapText="1"/>
      <border outline="0">
        <left/>
        <right/>
      </border>
    </odxf>
    <ndxf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F32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2" start="0" length="0">
    <dxf>
      <border outline="0">
        <left style="thin">
          <color indexed="64"/>
        </left>
      </border>
    </dxf>
  </rfmt>
  <rfmt sheetId="13" sqref="H32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2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3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3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3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3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A34" start="0" length="0">
    <dxf>
      <alignment wrapText="0"/>
      <border outline="0">
        <left style="thin">
          <color indexed="64"/>
        </left>
      </border>
    </dxf>
  </rfmt>
  <rfmt sheetId="13" sqref="B34" start="0" length="0">
    <dxf>
      <numFmt numFmtId="0" formatCode="General"/>
      <alignment horizontal="left" wrapText="0"/>
    </dxf>
  </rfmt>
  <rfmt sheetId="13" sqref="C34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325" sId="13" odxf="1" dxf="1">
    <nc r="D34">
      <f>C34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E34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fmt sheetId="13" sqref="F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34" start="0" length="0">
    <dxf>
      <border outline="0">
        <left style="thin">
          <color indexed="64"/>
        </left>
      </border>
    </dxf>
  </rfmt>
  <rcc rId="1326" sId="13" odxf="1" dxf="1">
    <nc r="H34">
      <f>+G34+15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327" sId="13" odxf="1" dxf="1">
    <nc r="I34">
      <f>+G34+22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328" sId="13" odxf="1" dxf="1">
    <nc r="A35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fmt sheetId="13" sqref="B35" start="0" length="0">
    <dxf>
      <numFmt numFmtId="0" formatCode="General"/>
      <alignment horizontal="left" wrapText="0"/>
    </dxf>
  </rfmt>
  <rfmt sheetId="13" sqref="C35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329" sId="13" odxf="1" dxf="1">
    <nc r="D35">
      <f>C35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E35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fmt sheetId="13" sqref="F35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5" start="0" length="0">
    <dxf>
      <border outline="0">
        <left style="thin">
          <color indexed="64"/>
        </left>
      </border>
    </dxf>
  </rfmt>
  <rfmt sheetId="13" sqref="H35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5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6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6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6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6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A37" start="0" length="0">
    <dxf>
      <alignment wrapText="0"/>
      <border outline="0">
        <left style="thin">
          <color indexed="64"/>
        </left>
      </border>
    </dxf>
  </rfmt>
  <rfmt sheetId="13" sqref="B37" start="0" length="0">
    <dxf>
      <numFmt numFmtId="0" formatCode="General"/>
      <alignment horizontal="left" wrapText="0"/>
    </dxf>
  </rfmt>
  <rfmt sheetId="13" sqref="C37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330" sId="13" odxf="1" dxf="1">
    <nc r="D37">
      <f>C37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E37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fmt sheetId="13" sqref="F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3" sqref="G37" start="0" length="0">
    <dxf>
      <border outline="0">
        <left style="thin">
          <color indexed="64"/>
        </left>
      </border>
    </dxf>
  </rfmt>
  <rcc rId="1331" sId="13" odxf="1" dxf="1">
    <nc r="H37">
      <f>+G37+15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332" sId="13" odxf="1" dxf="1">
    <nc r="I37">
      <f>+G37+22</f>
    </nc>
    <odxf>
      <font>
        <sz val="8"/>
        <family val="2"/>
      </font>
      <numFmt numFmtId="0" formatCode="General"/>
      <alignment horizontal="general"/>
      <border outline="0">
        <right/>
        <top/>
      </border>
    </odxf>
    <ndxf>
      <font>
        <sz val="10"/>
        <color auto="1"/>
        <name val="Arial"/>
        <family val="2"/>
        <scheme val="none"/>
      </font>
      <numFmt numFmtId="164" formatCode="dd/mm"/>
      <alignment horizontal="center"/>
      <border outline="0">
        <right style="thin">
          <color indexed="64"/>
        </right>
        <top style="thin">
          <color indexed="64"/>
        </top>
      </border>
    </ndxf>
  </rcc>
  <rcc rId="1333" sId="13" odxf="1" dxf="1">
    <nc r="A38" t="inlineStr">
      <is>
        <t>HAMMONIA INTERNUM</t>
      </is>
    </nc>
    <odxf>
      <alignment wrapText="1"/>
      <border outline="0">
        <left/>
      </border>
    </odxf>
    <ndxf>
      <alignment wrapText="0"/>
      <border outline="0">
        <left style="thin">
          <color indexed="64"/>
        </left>
      </border>
    </ndxf>
  </rcc>
  <rfmt sheetId="13" sqref="B38" start="0" length="0">
    <dxf>
      <numFmt numFmtId="0" formatCode="General"/>
      <alignment horizontal="left" wrapText="0"/>
    </dxf>
  </rfmt>
  <rfmt sheetId="13" sqref="C38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1334" sId="13" odxf="1" dxf="1">
    <nc r="D38">
      <f>C38</f>
    </nc>
    <odxf>
      <numFmt numFmtId="164" formatCode="dd/mm"/>
      <alignment wrapText="1"/>
      <border outline="0">
        <left/>
        <right/>
      </border>
    </odxf>
    <ndxf>
      <numFmt numFmtId="165" formatCode="ddd"/>
      <alignment wrapText="0"/>
      <border outline="0">
        <left style="thin">
          <color indexed="64"/>
        </left>
        <right style="thin">
          <color indexed="64"/>
        </right>
      </border>
    </ndxf>
  </rcc>
  <rfmt sheetId="13" sqref="E38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fmt sheetId="13" sqref="F38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G38" start="0" length="0">
    <dxf>
      <border outline="0">
        <left style="thin">
          <color indexed="64"/>
        </left>
      </border>
    </dxf>
  </rfmt>
  <rfmt sheetId="13" sqref="H38" start="0" length="0">
    <dxf>
      <border outline="0">
        <left style="thin">
          <color indexed="64"/>
        </left>
        <right style="thin">
          <color indexed="64"/>
        </right>
      </border>
    </dxf>
  </rfmt>
  <rfmt sheetId="13" sqref="I38" start="0" length="0">
    <dxf>
      <numFmt numFmtId="164" formatCode="dd/mm"/>
      <alignment horizontal="center"/>
      <border outline="0">
        <right style="thin">
          <color indexed="64"/>
        </right>
      </border>
    </dxf>
  </rfmt>
  <rfmt sheetId="13" sqref="A39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B39" start="0" length="0">
    <dxf>
      <border outline="0">
        <right style="thin">
          <color indexed="64"/>
        </right>
        <bottom style="thin">
          <color indexed="64"/>
        </bottom>
      </border>
    </dxf>
  </rfmt>
  <rfmt sheetId="13" sqref="C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D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E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F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G39" start="0" length="0">
    <dxf>
      <border outline="0">
        <left style="thin">
          <color indexed="64"/>
        </left>
        <bottom style="thin">
          <color indexed="64"/>
        </bottom>
      </border>
    </dxf>
  </rfmt>
  <rfmt sheetId="13" sqref="H3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3" sqref="I39" start="0" length="0">
    <dxf>
      <border outline="0">
        <right style="thin">
          <color indexed="64"/>
        </right>
        <bottom style="thin">
          <color indexed="64"/>
        </bottom>
      </border>
    </dxf>
  </rfmt>
  <rcc rId="1335" sId="13">
    <nc r="F31" t="inlineStr">
      <is>
        <t>TBA</t>
      </is>
    </nc>
  </rcc>
  <rcc rId="1336" sId="13">
    <nc r="F34" t="inlineStr">
      <is>
        <t>TBA</t>
      </is>
    </nc>
  </rcc>
  <rcc rId="1337" sId="13">
    <nc r="F37" t="inlineStr">
      <is>
        <t>TBA</t>
      </is>
    </nc>
  </rcc>
  <rcc rId="1338" sId="13">
    <nc r="B32" t="inlineStr">
      <is>
        <t>16A2</t>
      </is>
    </nc>
  </rcc>
  <rcc rId="1339" sId="13" numFmtId="19">
    <nc r="C31">
      <v>42725</v>
    </nc>
  </rcc>
  <rcc rId="1340" sId="13" numFmtId="19">
    <nc r="C32">
      <v>42730</v>
    </nc>
  </rcc>
  <rcc rId="1341" sId="13" numFmtId="19">
    <nc r="C34">
      <v>42732</v>
    </nc>
  </rcc>
  <rcc rId="1342" sId="13" numFmtId="19">
    <nc r="C35">
      <v>42737</v>
    </nc>
  </rcc>
  <rcc rId="1343" sId="13" numFmtId="19">
    <nc r="C37">
      <v>42739</v>
    </nc>
  </rcc>
  <rcc rId="1344" sId="13" numFmtId="19">
    <nc r="C38">
      <v>42744</v>
    </nc>
  </rcc>
  <rcc rId="1345" sId="13">
    <nc r="A34" t="inlineStr">
      <is>
        <t>BONAVIA</t>
      </is>
    </nc>
  </rcc>
  <rcc rId="1346" sId="13">
    <nc r="B34">
      <v>1624</v>
    </nc>
  </rcc>
  <rcc rId="1347" sId="13">
    <nc r="A37" t="inlineStr">
      <is>
        <t>MAGNAVIA</t>
      </is>
    </nc>
  </rcc>
  <rcc rId="1348" sId="13">
    <nc r="B37">
      <v>1702</v>
    </nc>
  </rcc>
  <rcc rId="1349" sId="13" numFmtId="19">
    <nc r="G31">
      <v>42734</v>
    </nc>
  </rcc>
  <rcc rId="1350" sId="13" numFmtId="19">
    <nc r="G34">
      <v>42741</v>
    </nc>
  </rcc>
  <rcc rId="1351" sId="13" numFmtId="19">
    <nc r="G37">
      <v>42748</v>
    </nc>
  </rcc>
  <rcc rId="1352" sId="13" numFmtId="19">
    <nc r="E37">
      <v>39088</v>
    </nc>
  </rcc>
  <rcc rId="1353" sId="13" numFmtId="19">
    <nc r="E38">
      <v>39093</v>
    </nc>
  </rcc>
  <rcc rId="1354" sId="13" numFmtId="19">
    <nc r="E34">
      <v>42734</v>
    </nc>
  </rcc>
  <rcc rId="1355" sId="13" numFmtId="19">
    <nc r="E35">
      <v>42739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6" sId="7">
    <nc r="F16" t="inlineStr">
      <is>
        <t>(OPEN)</t>
      </is>
    </nc>
  </rcc>
  <rfmt sheetId="7" sqref="F16" start="0" length="2147483647">
    <dxf>
      <font>
        <color rgb="FFFF0000"/>
        <family val="2"/>
      </font>
    </dxf>
  </rfmt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7" sId="13">
    <nc r="A31" t="inlineStr">
      <is>
        <t>SPIRIT OF CAPE TOWN</t>
      </is>
    </nc>
  </rcc>
  <rcc rId="1358" sId="13">
    <nc r="B31">
      <v>1608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59" sId="7" ref="A29:XFD31" action="insertRow"/>
  <rcc rId="1360" sId="7" odxf="1" dxf="1">
    <nc r="A29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29" start="0" length="0">
    <dxf>
      <numFmt numFmtId="0" formatCode="General"/>
    </dxf>
  </rfmt>
  <rfmt sheetId="7" sqref="C2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361" sId="7" odxf="1" dxf="1">
    <nc r="D29">
      <f>C29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362" sId="7" odxf="1" dxf="1">
    <nc r="E29">
      <f>+C29+2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29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363" sId="7" odxf="1" dxf="1" numFmtId="19">
    <nc r="G29">
      <v>42732</v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364" sId="7" odxf="1" dxf="1">
    <nc r="H29">
      <f>G29+8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365" sId="7" odxf="1" dxf="1">
    <nc r="I29">
      <f>G29+14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366" sId="7" odxf="1" dxf="1">
    <nc r="J29">
      <f>G29+17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367" sId="7" odxf="1" dxf="1">
    <nc r="K29">
      <f>G29+20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368" sId="7" odxf="1" dxf="1">
    <nc r="L29">
      <f>G29+23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30" start="0" length="0">
    <dxf>
      <alignment horizontal="general"/>
      <border outline="0">
        <left style="thin">
          <color indexed="64"/>
        </left>
      </border>
    </dxf>
  </rfmt>
  <rfmt sheetId="7" sqref="B30" start="0" length="0">
    <dxf>
      <numFmt numFmtId="0" formatCode="General"/>
    </dxf>
  </rfmt>
  <rfmt sheetId="7" sqref="C3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369" sId="7" odxf="1" dxf="1">
    <nc r="D30">
      <f>C30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370" sId="7" odxf="1" dxf="1">
    <nc r="E30">
      <f>+C30+2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30" start="0" length="0">
    <dxf>
      <border outline="0">
        <left style="thin">
          <color indexed="64"/>
        </left>
        <right style="thin">
          <color indexed="8"/>
        </right>
      </border>
    </dxf>
  </rfmt>
  <rfmt sheetId="7" sqref="G3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3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3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3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3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3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31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31" start="0" length="0">
    <dxf>
      <border outline="0">
        <bottom style="thin">
          <color indexed="64"/>
        </bottom>
      </border>
    </dxf>
  </rfmt>
  <rfmt sheetId="7" sqref="C31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31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3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31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3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3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3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3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3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3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371" sId="7">
    <nc r="B29" t="inlineStr">
      <is>
        <t>16A2</t>
      </is>
    </nc>
  </rcc>
  <rcc rId="1372" sId="7" numFmtId="19">
    <nc r="C29">
      <v>42730</v>
    </nc>
  </rcc>
  <rcc rId="1373" sId="7" numFmtId="19">
    <nc r="C30">
      <v>42732</v>
    </nc>
  </rcc>
  <rcc rId="1374" sId="7">
    <nc r="A30" t="inlineStr">
      <is>
        <t>BONAVIA</t>
      </is>
    </nc>
  </rcc>
  <rcc rId="1375" sId="7">
    <nc r="B30">
      <v>1624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6" sId="13">
    <oc r="H40">
      <f>#REF!-#REF!</f>
    </oc>
    <nc r="H40">
      <f>$H$28-$C$28+1</f>
    </nc>
  </rcc>
  <rcc rId="1377" sId="13">
    <oc r="I40">
      <f>#REF!-#REF!</f>
    </oc>
    <nc r="I40">
      <f>$I$28-$C$28+1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4" sId="11">
    <oc r="A24" t="inlineStr">
      <is>
        <t>HANSA HOMBURG</t>
      </is>
    </oc>
    <nc r="A24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nc>
  </rcc>
  <rcc rId="2255" sId="9">
    <oc r="A23" t="inlineStr">
      <is>
        <t>HANSA HOMBURG</t>
      </is>
    </oc>
    <nc r="A23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nc>
  </rcc>
  <rcc rId="2256" sId="12">
    <oc r="A21" t="inlineStr">
      <is>
        <t>HANSA HOMBURG</t>
      </is>
    </oc>
    <nc r="A21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nc>
  </rcc>
  <rcc rId="2257" sId="14">
    <oc r="A28" t="inlineStr">
      <is>
        <t>HANSA HOMBURG</t>
      </is>
    </oc>
    <nc r="A28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nc>
  </rcc>
  <rcc rId="2258" sId="16">
    <oc r="A27" t="inlineStr">
      <is>
        <t>HANSA HOMBURG</t>
      </is>
    </oc>
    <nc r="A27" t="inlineStr">
      <is>
        <r>
          <t xml:space="preserve">HANSA HOMBURG </t>
        </r>
        <r>
          <rPr>
            <sz val="10"/>
            <color rgb="FFFF0000"/>
            <rFont val="Arial"/>
            <family val="2"/>
          </rPr>
          <t>(stop)</t>
        </r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8" sId="13">
    <oc r="F16" t="inlineStr">
      <is>
        <t>HAMBURG</t>
      </is>
    </oc>
    <nc r="F16" t="inlineStr">
      <is>
        <t>MAERSK LA PAZ</t>
      </is>
    </nc>
  </rcc>
  <rfmt sheetId="13" sqref="F16" start="0" length="2147483647">
    <dxf>
      <font>
        <color rgb="FFFF0000"/>
        <family val="2"/>
      </font>
    </dxf>
  </rfmt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79" sId="8" ref="A8:XFD8" action="deleteRow">
    <undo index="65535" exp="area" ref3D="1" dr="$A$29:$XFD$55" dn="Z_C836EF1A_2139_4C09_ABA7_0F571B2ADA53_.wvu.Rows" sId="8"/>
    <undo index="65535" exp="area" ref3D="1" dr="$A$8:$XFD$28" dn="Z_1C65A68F_C576_41BB_82FA_93215F14D9DD_.wvu.Rows" sId="8"/>
    <rfmt sheetId="8" xfDxf="1" sqref="A8:XFD8" start="0" length="0"/>
    <rcc rId="0" sId="8">
      <nc r="A8" t="inlineStr">
        <is>
          <t>BIENDONG STAR</t>
        </is>
      </nc>
    </rcc>
    <rcc rId="0" sId="8" dxf="1">
      <nc r="B8" t="inlineStr">
        <is>
          <t>BS619S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42632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OOCL SAN FRANCISCO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42643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80" sId="8" ref="A8:XFD8" action="deleteRow">
    <undo index="65535" exp="area" ref3D="1" dr="$A$28:$XFD$54" dn="Z_C836EF1A_2139_4C09_ABA7_0F571B2ADA53_.wvu.Rows" sId="8"/>
    <undo index="65535" exp="area" ref3D="1" dr="$A$8:$XFD$27" dn="Z_1C65A68F_C576_41BB_82FA_93215F14D9DD_.wvu.Rows" sId="8"/>
    <rfmt sheetId="8" xfDxf="1" sqref="A8:XFD8" start="0" length="0"/>
    <rcc rId="0" sId="8">
      <nc r="A8" t="inlineStr">
        <is>
          <t>THANA BHUM</t>
        </is>
      </nc>
    </rcc>
    <rcc rId="0" sId="8" dxf="1">
      <nc r="B8" t="inlineStr">
        <is>
          <t>093S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42636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117W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81" sId="8" ref="A8:XFD8" action="deleteRow">
    <undo index="65535" exp="area" ref3D="1" dr="$A$27:$XFD$53" dn="Z_C836EF1A_2139_4C09_ABA7_0F571B2ADA53_.wvu.Rows" sId="8"/>
    <undo index="65535" exp="area" ref3D="1" dr="$A$8:$XFD$26" dn="Z_1C65A68F_C576_41BB_82FA_93215F14D9DD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1382" sId="8" ref="A8:XFD8" action="deleteRow">
    <undo index="65535" exp="area" ref3D="1" dr="$A$26:$XFD$52" dn="Z_C836EF1A_2139_4C09_ABA7_0F571B2ADA53_.wvu.Rows" sId="8"/>
    <undo index="65535" exp="area" ref3D="1" dr="$A$8:$XFD$25" dn="Z_1C65A68F_C576_41BB_82FA_93215F14D9DD_.wvu.Rows" sId="8"/>
    <rfmt sheetId="8" xfDxf="1" sqref="A8:XFD8" start="0" length="0"/>
    <rcc rId="0" sId="8">
      <nc r="A8" t="inlineStr">
        <is>
          <t>BIENDONG FREIGHTER</t>
        </is>
      </nc>
    </rcc>
    <rcc rId="0" sId="8" dxf="1">
      <nc r="B8" t="inlineStr">
        <is>
          <t>FT623S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42639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HAMMONIA ISTRIA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42650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83" sId="8" ref="A8:XFD8" action="deleteRow">
    <undo index="65535" exp="area" ref3D="1" dr="$A$25:$XFD$51" dn="Z_C836EF1A_2139_4C09_ABA7_0F571B2ADA53_.wvu.Rows" sId="8"/>
    <undo index="65535" exp="area" ref3D="1" dr="$A$8:$XFD$24" dn="Z_1C65A68F_C576_41BB_82FA_93215F14D9DD_.wvu.Rows" sId="8"/>
    <rfmt sheetId="8" xfDxf="1" sqref="A8:XFD8" start="0" length="0"/>
    <rcc rId="0" sId="8">
      <nc r="A8" t="inlineStr">
        <is>
          <t>THANA BHUM</t>
        </is>
      </nc>
    </rcc>
    <rcc rId="0" sId="8" dxf="1">
      <nc r="B8" t="inlineStr">
        <is>
          <t>094S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42643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023W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84" sId="8" ref="A8:XFD8" action="deleteRow">
    <undo index="65535" exp="area" ref3D="1" dr="$A$24:$XFD$50" dn="Z_C836EF1A_2139_4C09_ABA7_0F571B2ADA53_.wvu.Rows" sId="8"/>
    <undo index="65535" exp="area" ref3D="1" dr="$A$8:$XFD$23" dn="Z_1C65A68F_C576_41BB_82FA_93215F14D9DD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1385" sId="8" ref="A8:XFD8" action="deleteRow">
    <undo index="65535" exp="area" ref3D="1" dr="$A$23:$XFD$49" dn="Z_C836EF1A_2139_4C09_ABA7_0F571B2ADA53_.wvu.Rows" sId="8"/>
    <undo index="65535" exp="area" ref3D="1" dr="$A$8:$XFD$22" dn="Z_1C65A68F_C576_41BB_82FA_93215F14D9DD_.wvu.Rows" sId="8"/>
    <rfmt sheetId="8" xfDxf="1" sqref="A8:XFD8" start="0" length="0"/>
    <rcc rId="0" sId="8">
      <nc r="A8" t="inlineStr">
        <is>
          <t>BIENDONG STAR</t>
        </is>
      </nc>
    </rcc>
    <rcc rId="0" sId="8" dxf="1">
      <nc r="B8" t="inlineStr">
        <is>
          <t>BS620S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42646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KEA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42657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86" sId="8" ref="A8:XFD8" action="deleteRow">
    <undo index="65535" exp="area" ref3D="1" dr="$A$22:$XFD$48" dn="Z_C836EF1A_2139_4C09_ABA7_0F571B2ADA53_.wvu.Rows" sId="8"/>
    <undo index="65535" exp="area" ref3D="1" dr="$A$8:$XFD$21" dn="Z_1C65A68F_C576_41BB_82FA_93215F14D9DD_.wvu.Rows" sId="8"/>
    <rfmt sheetId="8" xfDxf="1" sqref="A8:XFD8" start="0" length="0"/>
    <rcc rId="0" sId="8">
      <nc r="A8" t="inlineStr">
        <is>
          <t>THANA BHUM</t>
        </is>
      </nc>
    </rcc>
    <rcc rId="0" sId="8" dxf="1">
      <nc r="B8" t="inlineStr">
        <is>
          <t>095S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42650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008W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87" sId="8" ref="A8:XFD8" action="deleteRow">
    <undo index="65535" exp="area" ref3D="1" dr="$A$21:$XFD$47" dn="Z_C836EF1A_2139_4C09_ABA7_0F571B2ADA53_.wvu.Rows" sId="8"/>
    <undo index="65535" exp="area" ref3D="1" dr="$A$8:$XFD$20" dn="Z_1C65A68F_C576_41BB_82FA_93215F14D9DD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1388" sId="8" ref="A8:XFD8" action="deleteRow">
    <undo index="65535" exp="area" ref3D="1" dr="$A$20:$XFD$46" dn="Z_C836EF1A_2139_4C09_ABA7_0F571B2ADA53_.wvu.Rows" sId="8"/>
    <undo index="65535" exp="area" ref3D="1" dr="$A$8:$XFD$19" dn="Z_1C65A68F_C576_41BB_82FA_93215F14D9DD_.wvu.Rows" sId="8"/>
    <rfmt sheetId="8" xfDxf="1" sqref="A8:XFD8" start="0" length="0"/>
    <rcc rId="0" sId="8">
      <nc r="A8" t="inlineStr">
        <is>
          <t>BIENDONG FREIGHTER</t>
        </is>
      </nc>
    </rcc>
    <rcc rId="0" sId="8" dxf="1">
      <nc r="B8" t="inlineStr">
        <is>
          <t>FT624S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42653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BLANK SAILING</t>
        </is>
      </nc>
      <ndxf>
        <font>
          <sz val="10"/>
          <color rgb="FFFF0000"/>
          <name val="Arial"/>
          <family val="2"/>
          <scheme val="none"/>
        </font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42664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89" sId="8" ref="A8:XFD8" action="deleteRow">
    <undo index="65535" exp="area" ref3D="1" dr="$A$19:$XFD$45" dn="Z_C836EF1A_2139_4C09_ABA7_0F571B2ADA53_.wvu.Rows" sId="8"/>
    <undo index="65535" exp="area" ref3D="1" dr="$A$8:$XFD$18" dn="Z_1C65A68F_C576_41BB_82FA_93215F14D9DD_.wvu.Rows" sId="8"/>
    <rfmt sheetId="8" xfDxf="1" sqref="A8:XFD8" start="0" length="0"/>
    <rcc rId="0" sId="8">
      <nc r="A8" t="inlineStr">
        <is>
          <t>THANA BHUM</t>
        </is>
      </nc>
    </rcc>
    <rcc rId="0" sId="8" dxf="1">
      <nc r="B8" t="inlineStr">
        <is>
          <t>096S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42657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fmt sheetId="8" sqref="F8" start="0" length="0">
      <dxf>
        <alignment horizontal="center"/>
        <border outline="0">
          <right style="thin">
            <color indexed="64"/>
          </right>
        </border>
      </dxf>
    </rfmt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90" sId="8" ref="A8:XFD8" action="deleteRow">
    <undo index="65535" exp="area" ref3D="1" dr="$A$18:$XFD$44" dn="Z_C836EF1A_2139_4C09_ABA7_0F571B2ADA53_.wvu.Rows" sId="8"/>
    <undo index="65535" exp="area" ref3D="1" dr="$A$8:$XFD$17" dn="Z_1C65A68F_C576_41BB_82FA_93215F14D9DD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1391" sId="8" ref="A8:XFD8" action="deleteRow">
    <undo index="65535" exp="area" ref3D="1" dr="$A$17:$XFD$43" dn="Z_C836EF1A_2139_4C09_ABA7_0F571B2ADA53_.wvu.Rows" sId="8"/>
    <undo index="65535" exp="area" ref3D="1" dr="$A$8:$XFD$16" dn="Z_1C65A68F_C576_41BB_82FA_93215F14D9DD_.wvu.Rows" sId="8"/>
    <rfmt sheetId="8" xfDxf="1" sqref="A8:XFD8" start="0" length="0"/>
    <rcc rId="0" sId="8" dxf="1">
      <nc r="A8" t="inlineStr">
        <is>
          <t>BIENDONG STAR</t>
        </is>
      </nc>
      <ndxf/>
    </rcc>
    <rcc rId="0" sId="8" dxf="1">
      <nc r="B8" t="inlineStr">
        <is>
          <t>BS621S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42660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CAP ARNAUTI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42671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92" sId="8" ref="A8:XFD8" action="deleteRow">
    <undo index="65535" exp="area" ref3D="1" dr="$A$16:$XFD$42" dn="Z_C836EF1A_2139_4C09_ABA7_0F571B2ADA53_.wvu.Rows" sId="8"/>
    <undo index="65535" exp="area" ref3D="1" dr="$A$8:$XFD$15" dn="Z_1C65A68F_C576_41BB_82FA_93215F14D9DD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097S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42664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607W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93" sId="8" ref="A8:XFD8" action="deleteRow">
    <undo index="65535" exp="area" ref3D="1" dr="$A$15:$XFD$41" dn="Z_C836EF1A_2139_4C09_ABA7_0F571B2ADA53_.wvu.Rows" sId="8"/>
    <undo index="65535" exp="area" ref3D="1" dr="$A$8:$XFD$14" dn="Z_1C65A68F_C576_41BB_82FA_93215F14D9DD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1394" sId="8" ref="A8:XFD8" action="deleteRow">
    <undo index="65535" exp="area" ref3D="1" dr="$A$14:$XFD$40" dn="Z_C836EF1A_2139_4C09_ABA7_0F571B2ADA53_.wvu.Rows" sId="8"/>
    <undo index="65535" exp="area" ref3D="1" dr="$A$8:$XFD$13" dn="Z_1C65A68F_C576_41BB_82FA_93215F14D9DD_.wvu.Rows" sId="8"/>
    <rfmt sheetId="8" xfDxf="1" sqref="A8:XFD8" start="0" length="0"/>
    <rcc rId="0" sId="8" dxf="1">
      <nc r="A8" t="inlineStr">
        <is>
          <t>BIENDONG FREIGHTER</t>
        </is>
      </nc>
      <ndxf/>
    </rcc>
    <rcc rId="0" sId="8" dxf="1">
      <nc r="B8" t="inlineStr">
        <is>
          <t>FT625S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42667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OOCL CHICAGO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42678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95" sId="8" ref="A8:XFD8" action="deleteRow">
    <undo index="65535" exp="area" ref3D="1" dr="$A$13:$XFD$39" dn="Z_C836EF1A_2139_4C09_ABA7_0F571B2ADA53_.wvu.Rows" sId="8"/>
    <undo index="65535" exp="area" ref3D="1" dr="$A$8:$XFD$12" dn="Z_1C65A68F_C576_41BB_82FA_93215F14D9DD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098S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42671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035W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96" sId="8" ref="A8:XFD8" action="deleteRow">
    <undo index="65535" exp="area" ref3D="1" dr="$A$12:$XFD$38" dn="Z_C836EF1A_2139_4C09_ABA7_0F571B2ADA53_.wvu.Rows" sId="8"/>
    <undo index="65535" exp="area" ref3D="1" dr="$A$8:$XFD$11" dn="Z_1C65A68F_C576_41BB_82FA_93215F14D9DD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  <rrc rId="1397" sId="8" ref="A8:XFD8" action="deleteRow">
    <undo index="65535" exp="area" ref3D="1" dr="$A$11:$XFD$37" dn="Z_C836EF1A_2139_4C09_ABA7_0F571B2ADA53_.wvu.Rows" sId="8"/>
    <undo index="65535" exp="area" ref3D="1" dr="$A$8:$XFD$10" dn="Z_1C65A68F_C576_41BB_82FA_93215F14D9DD_.wvu.Rows" sId="8"/>
    <rfmt sheetId="8" xfDxf="1" sqref="A8:XFD8" start="0" length="0"/>
    <rcc rId="0" sId="8" dxf="1">
      <nc r="A8" t="inlineStr">
        <is>
          <t>BIENDONG STAR</t>
        </is>
      </nc>
      <ndxf/>
    </rcc>
    <rcc rId="0" sId="8" dxf="1">
      <nc r="B8" t="inlineStr">
        <is>
          <t>BS622S</t>
        </is>
      </nc>
      <ndxf>
        <alignment horizontal="left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C8">
        <v>42674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F8" t="inlineStr">
        <is>
          <t>OOCL SAN FRANCISCO</t>
        </is>
      </nc>
      <ndxf>
        <alignment horizontal="center"/>
        <border outline="0">
          <right style="thin">
            <color indexed="64"/>
          </right>
          <top style="thin">
            <color indexed="64"/>
          </top>
        </border>
      </ndxf>
    </rcc>
    <rcc rId="0" sId="8" dxf="1" numFmtId="19">
      <nc r="G8">
        <v>42685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H8">
        <f>G8+10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8" dxf="1">
      <nc r="I8">
        <f>G8+12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98" sId="8" ref="A8:XFD8" action="deleteRow">
    <undo index="65535" exp="area" ref3D="1" dr="$A$10:$XFD$36" dn="Z_C836EF1A_2139_4C09_ABA7_0F571B2ADA53_.wvu.Rows" sId="8"/>
    <undo index="65535" exp="area" ref3D="1" dr="$A$8:$XFD$9" dn="Z_1C65A68F_C576_41BB_82FA_93215F14D9DD_.wvu.Rows" sId="8"/>
    <rfmt sheetId="8" xfDxf="1" sqref="A8:XFD8" start="0" length="0"/>
    <rcc rId="0" sId="8" dxf="1">
      <nc r="A8" t="inlineStr">
        <is>
          <t>THANA BHUM</t>
        </is>
      </nc>
      <ndxf/>
    </rcc>
    <rcc rId="0" sId="8" dxf="1">
      <nc r="B8" t="inlineStr">
        <is>
          <t>099S</t>
        </is>
      </nc>
      <ndxf>
        <alignment horizontal="left"/>
        <border outline="0">
          <right style="thin">
            <color indexed="64"/>
          </right>
        </border>
      </ndxf>
    </rcc>
    <rcc rId="0" sId="8" dxf="1" numFmtId="19">
      <nc r="C8">
        <v>42678</v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D8">
        <f>C8</f>
      </nc>
      <ndxf>
        <numFmt numFmtId="165" formatCode="ddd"/>
        <alignment horizontal="center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E8">
        <f>C8+2</f>
      </nc>
      <ndxf>
        <numFmt numFmtId="164" formatCode="dd/mm"/>
        <alignment horizontal="center" wrapText="1"/>
        <border outline="0">
          <left style="thin">
            <color indexed="64"/>
          </left>
          <right style="thin">
            <color indexed="64"/>
          </right>
        </border>
      </ndxf>
    </rcc>
    <rcc rId="0" sId="8" dxf="1">
      <nc r="F8" t="inlineStr">
        <is>
          <t>118W</t>
        </is>
      </nc>
      <ndxf>
        <alignment horizontal="center"/>
        <border outline="0">
          <right style="thin">
            <color indexed="64"/>
          </right>
        </border>
      </ndxf>
    </rcc>
    <rfmt sheetId="8" sqref="G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H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I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</border>
      </dxf>
    </rfmt>
    <rfmt sheetId="8" sqref="J8" start="0" length="0">
      <dxf>
        <font>
          <sz val="8"/>
          <color auto="1"/>
          <name val="Arial"/>
          <family val="2"/>
          <scheme val="none"/>
        </font>
      </dxf>
    </rfmt>
  </rrc>
  <rrc rId="1399" sId="8" ref="A8:XFD8" action="deleteRow">
    <undo index="65535" exp="area" ref3D="1" dr="$A$9:$XFD$35" dn="Z_C836EF1A_2139_4C09_ABA7_0F571B2ADA53_.wvu.Rows" sId="8"/>
    <undo index="65535" exp="area" ref3D="1" dr="$A$8:$XFD$8" dn="Z_1C65A68F_C576_41BB_82FA_93215F14D9DD_.wvu.Rows" sId="8"/>
    <rfmt sheetId="8" xfDxf="1" sqref="A8:XFD8" start="0" length="0"/>
    <rfmt sheetId="8" sqref="A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left style="thin">
            <color indexed="64"/>
          </left>
          <bottom style="thin">
            <color indexed="64"/>
          </bottom>
        </border>
      </dxf>
    </rfmt>
    <rfmt sheetId="8" sqref="B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left"/>
        <border outline="0">
          <right style="thin">
            <color indexed="64"/>
          </right>
          <bottom style="thin">
            <color indexed="64"/>
          </bottom>
        </border>
      </dxf>
    </rfmt>
    <rfmt sheetId="8" sqref="C8" start="0" length="0">
      <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D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E8" start="0" length="0">
      <dxf>
        <font>
          <sz val="10"/>
          <color indexed="8"/>
          <name val="Arial"/>
          <family val="2"/>
          <scheme val="none"/>
        </font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F8" start="0" length="0">
      <dxf>
        <border outline="0">
          <bottom style="thin">
            <color indexed="64"/>
          </bottom>
        </border>
      </dxf>
    </rfmt>
    <rfmt sheetId="8" sqref="G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H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I8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8" sqref="J8" start="0" length="0">
      <dxf>
        <font>
          <sz val="10"/>
          <color auto="1"/>
          <name val="Arial"/>
          <family val="2"/>
          <scheme val="none"/>
        </font>
        <numFmt numFmtId="164" formatCode="dd/mm"/>
        <alignment horizontal="center"/>
      </dxf>
    </rfmt>
  </rr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0" sId="7">
    <oc r="F26" t="inlineStr">
      <is>
        <t>SAFMARINE MULANJE</t>
      </is>
    </oc>
    <nc r="F26" t="inlineStr">
      <is>
        <t>IAN H</t>
      </is>
    </nc>
  </rcc>
  <rrc rId="1401" sId="7" ref="A32:XFD34" action="insertRow"/>
  <rcc rId="1402" sId="7" odxf="1" dxf="1">
    <nc r="A32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32" start="0" length="0">
    <dxf>
      <numFmt numFmtId="0" formatCode="General"/>
    </dxf>
  </rfmt>
  <rfmt sheetId="7" sqref="C3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03" sId="7" odxf="1" dxf="1">
    <nc r="D32">
      <f>C32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04" sId="7" odxf="1" dxf="1">
    <nc r="E32">
      <f>+C32+2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32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fmt sheetId="7" sqref="G32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cc rId="1405" sId="7" odxf="1" dxf="1">
    <nc r="H32">
      <f>G32+8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06" sId="7" odxf="1" dxf="1">
    <nc r="I32">
      <f>G32+14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07" sId="7" odxf="1" dxf="1">
    <nc r="J32">
      <f>G32+17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08" sId="7" odxf="1" dxf="1">
    <nc r="K32">
      <f>G32+20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09" sId="7" odxf="1" dxf="1">
    <nc r="L32">
      <f>G32+23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33" start="0" length="0">
    <dxf>
      <alignment horizontal="general"/>
      <border outline="0">
        <left style="thin">
          <color indexed="64"/>
        </left>
      </border>
    </dxf>
  </rfmt>
  <rfmt sheetId="7" sqref="B33" start="0" length="0">
    <dxf>
      <numFmt numFmtId="0" formatCode="General"/>
    </dxf>
  </rfmt>
  <rfmt sheetId="7" sqref="C3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10" sId="7" odxf="1" dxf="1">
    <nc r="D33">
      <f>C33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11" sId="7" odxf="1" dxf="1">
    <nc r="E33">
      <f>+C33+2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33" start="0" length="0">
    <dxf>
      <border outline="0">
        <left style="thin">
          <color indexed="64"/>
        </left>
        <right style="thin">
          <color indexed="8"/>
        </right>
      </border>
    </dxf>
  </rfmt>
  <rfmt sheetId="7" sqref="G3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3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3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3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3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3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34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34" start="0" length="0">
    <dxf>
      <border outline="0">
        <bottom style="thin">
          <color indexed="64"/>
        </bottom>
      </border>
    </dxf>
  </rfmt>
  <rfmt sheetId="7" sqref="C34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34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3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34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3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3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3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3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3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3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412" sId="7">
    <nc r="A33" t="inlineStr">
      <is>
        <t>MAGNAVIA</t>
      </is>
    </nc>
  </rcc>
  <rcc rId="1413" sId="7">
    <nc r="B33">
      <v>1702</v>
    </nc>
  </rcc>
  <rcc rId="1414" sId="7" numFmtId="19">
    <nc r="C32">
      <v>42737</v>
    </nc>
  </rcc>
  <rcc rId="1415" sId="7" numFmtId="19">
    <oc r="G29">
      <v>42732</v>
    </oc>
    <nc r="G29">
      <v>42739</v>
    </nc>
  </rcc>
  <rcc rId="1416" sId="7" numFmtId="19">
    <nc r="G32">
      <v>42746</v>
    </nc>
  </rcc>
  <rcc rId="1417" sId="7">
    <nc r="F29" t="inlineStr">
      <is>
        <t>E.R. FRANCE</t>
      </is>
    </nc>
  </rcc>
  <rcc rId="1418" sId="7">
    <nc r="F30" t="inlineStr">
      <is>
        <t>642S</t>
      </is>
    </nc>
  </rcc>
  <rcc rId="1419" sId="7">
    <nc r="F32" t="inlineStr">
      <is>
        <t>MSC EUGENIA</t>
      </is>
    </nc>
  </rcc>
  <rcc rId="1420" sId="7">
    <nc r="F33" t="inlineStr">
      <is>
        <t>643S</t>
      </is>
    </nc>
  </rcc>
  <rrc rId="1421" sId="7" ref="A35:XFD37" action="insertRow"/>
  <rcc rId="1422" sId="7" odxf="1" dxf="1">
    <nc r="A35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35" start="0" length="0">
    <dxf>
      <numFmt numFmtId="0" formatCode="General"/>
    </dxf>
  </rfmt>
  <rfmt sheetId="7" sqref="C3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23" sId="7" odxf="1" dxf="1">
    <nc r="D35">
      <f>C35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24" sId="7" odxf="1" dxf="1">
    <nc r="E35">
      <f>+C35+2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35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fmt sheetId="7" sqref="G35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cc rId="1425" sId="7" odxf="1" dxf="1">
    <nc r="H35">
      <f>G35+8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26" sId="7" odxf="1" dxf="1">
    <nc r="I35">
      <f>G35+14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27" sId="7" odxf="1" dxf="1">
    <nc r="J35">
      <f>G35+17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28" sId="7" odxf="1" dxf="1">
    <nc r="K35">
      <f>G35+20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29" sId="7" odxf="1" dxf="1">
    <nc r="L35">
      <f>G35+23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36" start="0" length="0">
    <dxf>
      <alignment horizontal="general"/>
      <border outline="0">
        <left style="thin">
          <color indexed="64"/>
        </left>
      </border>
    </dxf>
  </rfmt>
  <rfmt sheetId="7" sqref="B36" start="0" length="0">
    <dxf>
      <numFmt numFmtId="0" formatCode="General"/>
    </dxf>
  </rfmt>
  <rfmt sheetId="7" sqref="C3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30" sId="7" odxf="1" dxf="1">
    <nc r="D36">
      <f>C36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31" sId="7" odxf="1" dxf="1">
    <nc r="E36">
      <f>+C36+2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36" start="0" length="0">
    <dxf>
      <border outline="0">
        <left style="thin">
          <color indexed="64"/>
        </left>
        <right style="thin">
          <color indexed="8"/>
        </right>
      </border>
    </dxf>
  </rfmt>
  <rfmt sheetId="7" sqref="G3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3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3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3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3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3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37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37" start="0" length="0">
    <dxf>
      <border outline="0">
        <bottom style="thin">
          <color indexed="64"/>
        </bottom>
      </border>
    </dxf>
  </rfmt>
  <rfmt sheetId="7" sqref="C37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37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3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37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3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3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3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3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3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3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rc rId="1432" sId="7" ref="A38:XFD40" action="insertRow"/>
  <rfmt sheetId="7" sqref="A38" start="0" length="0">
    <dxf>
      <alignment horizontal="general"/>
      <border outline="0">
        <left style="thin">
          <color indexed="64"/>
        </left>
      </border>
    </dxf>
  </rfmt>
  <rfmt sheetId="7" sqref="B38" start="0" length="0">
    <dxf>
      <numFmt numFmtId="0" formatCode="General"/>
    </dxf>
  </rfmt>
  <rfmt sheetId="7" sqref="C3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33" sId="7" odxf="1" dxf="1">
    <nc r="D38">
      <f>C38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34" sId="7" odxf="1" dxf="1">
    <nc r="E38">
      <f>+C38+2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38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fmt sheetId="7" sqref="G3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cc rId="1435" sId="7" odxf="1" dxf="1">
    <nc r="H38">
      <f>G38+8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36" sId="7" odxf="1" dxf="1">
    <nc r="I38">
      <f>G38+14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37" sId="7" odxf="1" dxf="1">
    <nc r="J38">
      <f>G38+17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38" sId="7" odxf="1" dxf="1">
    <nc r="K38">
      <f>G38+20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39" sId="7" odxf="1" dxf="1">
    <nc r="L38">
      <f>G38+23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39" start="0" length="0">
    <dxf>
      <alignment horizontal="general"/>
      <border outline="0">
        <left style="thin">
          <color indexed="64"/>
        </left>
      </border>
    </dxf>
  </rfmt>
  <rfmt sheetId="7" sqref="B39" start="0" length="0">
    <dxf>
      <numFmt numFmtId="0" formatCode="General"/>
    </dxf>
  </rfmt>
  <rfmt sheetId="7" sqref="C3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40" sId="7" odxf="1" dxf="1">
    <nc r="D39">
      <f>C39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41" sId="7" odxf="1" dxf="1">
    <nc r="E39">
      <f>+C39+2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39" start="0" length="0">
    <dxf>
      <border outline="0">
        <left style="thin">
          <color indexed="64"/>
        </left>
        <right style="thin">
          <color indexed="8"/>
        </right>
      </border>
    </dxf>
  </rfmt>
  <rfmt sheetId="7" sqref="G3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3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3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3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3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3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40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40" start="0" length="0">
    <dxf>
      <border outline="0">
        <bottom style="thin">
          <color indexed="64"/>
        </bottom>
      </border>
    </dxf>
  </rfmt>
  <rfmt sheetId="7" sqref="C40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40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4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40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4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4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4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4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4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4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442" sId="7" numFmtId="19">
    <nc r="G35">
      <f>G32+7</f>
    </nc>
  </rcc>
  <rcc rId="1443" sId="7" numFmtId="19">
    <nc r="G38">
      <f>G35+7</f>
    </nc>
  </rcc>
  <rcc rId="1444" sId="7">
    <nc r="A38" t="inlineStr">
      <is>
        <t>HAMMONIA INTERNUM</t>
      </is>
    </nc>
  </rcc>
  <rrc rId="1445" sId="7" ref="A41:XFD46" action="insertRow"/>
  <rcc rId="1446" sId="7" odxf="1" dxf="1">
    <nc r="A41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41" start="0" length="0">
    <dxf>
      <numFmt numFmtId="0" formatCode="General"/>
    </dxf>
  </rfmt>
  <rfmt sheetId="7" sqref="C4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47" sId="7" odxf="1" dxf="1">
    <nc r="D41">
      <f>C41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48" sId="7" odxf="1" dxf="1">
    <nc r="E41">
      <f>+C41+2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41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449" sId="7" odxf="1" dxf="1">
    <nc r="G41">
      <f>G38+7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50" sId="7" odxf="1" dxf="1">
    <nc r="H41">
      <f>G41+8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51" sId="7" odxf="1" dxf="1">
    <nc r="I41">
      <f>G41+14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52" sId="7" odxf="1" dxf="1">
    <nc r="J41">
      <f>G41+17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53" sId="7" odxf="1" dxf="1">
    <nc r="K41">
      <f>G41+20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54" sId="7" odxf="1" dxf="1">
    <nc r="L41">
      <f>G41+23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42" start="0" length="0">
    <dxf>
      <alignment horizontal="general"/>
      <border outline="0">
        <left style="thin">
          <color indexed="64"/>
        </left>
      </border>
    </dxf>
  </rfmt>
  <rfmt sheetId="7" sqref="B42" start="0" length="0">
    <dxf>
      <numFmt numFmtId="0" formatCode="General"/>
    </dxf>
  </rfmt>
  <rfmt sheetId="7" sqref="C4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55" sId="7" odxf="1" dxf="1">
    <nc r="D42">
      <f>C42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56" sId="7" odxf="1" dxf="1">
    <nc r="E42">
      <f>+C42+2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42" start="0" length="0">
    <dxf>
      <border outline="0">
        <left style="thin">
          <color indexed="64"/>
        </left>
        <right style="thin">
          <color indexed="8"/>
        </right>
      </border>
    </dxf>
  </rfmt>
  <rfmt sheetId="7" sqref="G42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42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42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42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42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42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43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43" start="0" length="0">
    <dxf>
      <border outline="0">
        <bottom style="thin">
          <color indexed="64"/>
        </bottom>
      </border>
    </dxf>
  </rfmt>
  <rfmt sheetId="7" sqref="C43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43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43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43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43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43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43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43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43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43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457" sId="7" odxf="1" dxf="1">
    <nc r="A44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44" start="0" length="0">
    <dxf>
      <numFmt numFmtId="0" formatCode="General"/>
    </dxf>
  </rfmt>
  <rfmt sheetId="7" sqref="C4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58" sId="7" odxf="1" dxf="1">
    <nc r="D44">
      <f>C44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59" sId="7" odxf="1" dxf="1">
    <nc r="E44">
      <f>+C44+2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44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460" sId="7" odxf="1" dxf="1">
    <nc r="G44">
      <f>G41+7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61" sId="7" odxf="1" dxf="1">
    <nc r="H44">
      <f>G44+8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62" sId="7" odxf="1" dxf="1">
    <nc r="I44">
      <f>G44+14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63" sId="7" odxf="1" dxf="1">
    <nc r="J44">
      <f>G44+17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64" sId="7" odxf="1" dxf="1">
    <nc r="K44">
      <f>G44+20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65" sId="7" odxf="1" dxf="1">
    <nc r="L44">
      <f>G44+23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45" start="0" length="0">
    <dxf>
      <alignment horizontal="general"/>
      <border outline="0">
        <left style="thin">
          <color indexed="64"/>
        </left>
      </border>
    </dxf>
  </rfmt>
  <rfmt sheetId="7" sqref="B45" start="0" length="0">
    <dxf>
      <numFmt numFmtId="0" formatCode="General"/>
    </dxf>
  </rfmt>
  <rfmt sheetId="7" sqref="C4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66" sId="7" odxf="1" dxf="1">
    <nc r="D45">
      <f>C45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67" sId="7" odxf="1" dxf="1">
    <nc r="E45">
      <f>+C45+2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45" start="0" length="0">
    <dxf>
      <border outline="0">
        <left style="thin">
          <color indexed="64"/>
        </left>
        <right style="thin">
          <color indexed="8"/>
        </right>
      </border>
    </dxf>
  </rfmt>
  <rfmt sheetId="7" sqref="G45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45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45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45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45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45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46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46" start="0" length="0">
    <dxf>
      <border outline="0">
        <bottom style="thin">
          <color indexed="64"/>
        </bottom>
      </border>
    </dxf>
  </rfmt>
  <rfmt sheetId="7" sqref="C46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46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46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46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46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46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46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46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46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rc rId="1468" sId="7" ref="A47:XFD58" action="insertRow"/>
  <rcc rId="1469" sId="7" odxf="1" dxf="1">
    <nc r="A47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47" start="0" length="0">
    <dxf>
      <numFmt numFmtId="0" formatCode="General"/>
    </dxf>
  </rfmt>
  <rfmt sheetId="7" sqref="C4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70" sId="7" odxf="1" dxf="1">
    <nc r="D47">
      <f>C47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71" sId="7" odxf="1" dxf="1">
    <nc r="E47">
      <f>+C47+2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47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472" sId="7" odxf="1" dxf="1">
    <nc r="G47">
      <f>G44+7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73" sId="7" odxf="1" dxf="1">
    <nc r="H47">
      <f>G47+8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74" sId="7" odxf="1" dxf="1">
    <nc r="I47">
      <f>G47+14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75" sId="7" odxf="1" dxf="1">
    <nc r="J47">
      <f>G47+17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76" sId="7" odxf="1" dxf="1">
    <nc r="K47">
      <f>G47+20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77" sId="7" odxf="1" dxf="1">
    <nc r="L47">
      <f>G47+23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48" start="0" length="0">
    <dxf>
      <alignment horizontal="general"/>
      <border outline="0">
        <left style="thin">
          <color indexed="64"/>
        </left>
      </border>
    </dxf>
  </rfmt>
  <rfmt sheetId="7" sqref="B48" start="0" length="0">
    <dxf>
      <numFmt numFmtId="0" formatCode="General"/>
    </dxf>
  </rfmt>
  <rfmt sheetId="7" sqref="C4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78" sId="7" odxf="1" dxf="1">
    <nc r="D48">
      <f>C48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79" sId="7" odxf="1" dxf="1">
    <nc r="E48">
      <f>+C48+2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48" start="0" length="0">
    <dxf>
      <border outline="0">
        <left style="thin">
          <color indexed="64"/>
        </left>
        <right style="thin">
          <color indexed="8"/>
        </right>
      </border>
    </dxf>
  </rfmt>
  <rfmt sheetId="7" sqref="G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48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49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49" start="0" length="0">
    <dxf>
      <border outline="0">
        <bottom style="thin">
          <color indexed="64"/>
        </bottom>
      </border>
    </dxf>
  </rfmt>
  <rfmt sheetId="7" sqref="C49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49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49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49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49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480" sId="7" odxf="1" dxf="1">
    <nc r="A50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50" start="0" length="0">
    <dxf>
      <numFmt numFmtId="0" formatCode="General"/>
    </dxf>
  </rfmt>
  <rfmt sheetId="7" sqref="C5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81" sId="7" odxf="1" dxf="1">
    <nc r="D50">
      <f>C50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82" sId="7" odxf="1" dxf="1">
    <nc r="E50">
      <f>+C50+2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0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483" sId="7" odxf="1" dxf="1">
    <nc r="G50">
      <f>G47+7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84" sId="7" odxf="1" dxf="1">
    <nc r="H50">
      <f>G50+8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85" sId="7" odxf="1" dxf="1">
    <nc r="I50">
      <f>G50+14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86" sId="7" odxf="1" dxf="1">
    <nc r="J50">
      <f>G50+17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87" sId="7" odxf="1" dxf="1">
    <nc r="K50">
      <f>G50+20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88" sId="7" odxf="1" dxf="1">
    <nc r="L50">
      <f>G50+23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51" start="0" length="0">
    <dxf>
      <alignment horizontal="general"/>
      <border outline="0">
        <left style="thin">
          <color indexed="64"/>
        </left>
      </border>
    </dxf>
  </rfmt>
  <rfmt sheetId="7" sqref="B51" start="0" length="0">
    <dxf>
      <numFmt numFmtId="0" formatCode="General"/>
    </dxf>
  </rfmt>
  <rfmt sheetId="7" sqref="C51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89" sId="7" odxf="1" dxf="1">
    <nc r="D51">
      <f>C51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90" sId="7" odxf="1" dxf="1">
    <nc r="E51">
      <f>+C51+2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1" start="0" length="0">
    <dxf>
      <border outline="0">
        <left style="thin">
          <color indexed="64"/>
        </left>
        <right style="thin">
          <color indexed="8"/>
        </right>
      </border>
    </dxf>
  </rfmt>
  <rfmt sheetId="7" sqref="G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51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52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52" start="0" length="0">
    <dxf>
      <border outline="0">
        <bottom style="thin">
          <color indexed="64"/>
        </bottom>
      </border>
    </dxf>
  </rfmt>
  <rfmt sheetId="7" sqref="C52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52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52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52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52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491" sId="7" odxf="1" dxf="1">
    <nc r="A53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53" start="0" length="0">
    <dxf>
      <numFmt numFmtId="0" formatCode="General"/>
    </dxf>
  </rfmt>
  <rfmt sheetId="7" sqref="C5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492" sId="7" odxf="1" dxf="1">
    <nc r="D53">
      <f>C53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493" sId="7" odxf="1" dxf="1">
    <nc r="E53">
      <f>+C53+2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3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494" sId="7" odxf="1" dxf="1">
    <nc r="G53">
      <f>G50+7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95" sId="7" odxf="1" dxf="1">
    <nc r="H53">
      <f>G53+8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96" sId="7" odxf="1" dxf="1">
    <nc r="I53">
      <f>G53+14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97" sId="7" odxf="1" dxf="1">
    <nc r="J53">
      <f>G53+17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98" sId="7" odxf="1" dxf="1">
    <nc r="K53">
      <f>G53+20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499" sId="7" odxf="1" dxf="1">
    <nc r="L53">
      <f>G53+23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54" start="0" length="0">
    <dxf>
      <alignment horizontal="general"/>
      <border outline="0">
        <left style="thin">
          <color indexed="64"/>
        </left>
      </border>
    </dxf>
  </rfmt>
  <rfmt sheetId="7" sqref="B54" start="0" length="0">
    <dxf>
      <numFmt numFmtId="0" formatCode="General"/>
    </dxf>
  </rfmt>
  <rfmt sheetId="7" sqref="C54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00" sId="7" odxf="1" dxf="1">
    <nc r="D54">
      <f>C54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01" sId="7" odxf="1" dxf="1">
    <nc r="E54">
      <f>+C54+2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4" start="0" length="0">
    <dxf>
      <border outline="0">
        <left style="thin">
          <color indexed="64"/>
        </left>
        <right style="thin">
          <color indexed="8"/>
        </right>
      </border>
    </dxf>
  </rfmt>
  <rfmt sheetId="7" sqref="G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54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55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55" start="0" length="0">
    <dxf>
      <border outline="0">
        <bottom style="thin">
          <color indexed="64"/>
        </bottom>
      </border>
    </dxf>
  </rfmt>
  <rfmt sheetId="7" sqref="C55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55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5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55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55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502" sId="7" odxf="1" dxf="1">
    <nc r="A56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56" start="0" length="0">
    <dxf>
      <numFmt numFmtId="0" formatCode="General"/>
    </dxf>
  </rfmt>
  <rfmt sheetId="7" sqref="C5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03" sId="7" odxf="1" dxf="1">
    <nc r="D56">
      <f>C56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04" sId="7" odxf="1" dxf="1">
    <nc r="E56">
      <f>+C56+2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6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505" sId="7" odxf="1" dxf="1">
    <nc r="G56">
      <f>G53+7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06" sId="7" odxf="1" dxf="1">
    <nc r="H56">
      <f>G56+8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07" sId="7" odxf="1" dxf="1">
    <nc r="I56">
      <f>G56+14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08" sId="7" odxf="1" dxf="1">
    <nc r="J56">
      <f>G56+17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09" sId="7" odxf="1" dxf="1">
    <nc r="K56">
      <f>G56+20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10" sId="7" odxf="1" dxf="1">
    <nc r="L56">
      <f>G56+23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57" start="0" length="0">
    <dxf>
      <alignment horizontal="general"/>
      <border outline="0">
        <left style="thin">
          <color indexed="64"/>
        </left>
      </border>
    </dxf>
  </rfmt>
  <rfmt sheetId="7" sqref="B57" start="0" length="0">
    <dxf>
      <numFmt numFmtId="0" formatCode="General"/>
    </dxf>
  </rfmt>
  <rfmt sheetId="7" sqref="C57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11" sId="7" odxf="1" dxf="1">
    <nc r="D57">
      <f>C57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12" sId="7" odxf="1" dxf="1">
    <nc r="E57">
      <f>+C57+2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7" start="0" length="0">
    <dxf>
      <border outline="0">
        <left style="thin">
          <color indexed="64"/>
        </left>
        <right style="thin">
          <color indexed="8"/>
        </right>
      </border>
    </dxf>
  </rfmt>
  <rfmt sheetId="7" sqref="G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57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58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58" start="0" length="0">
    <dxf>
      <border outline="0">
        <bottom style="thin">
          <color indexed="64"/>
        </bottom>
      </border>
    </dxf>
  </rfmt>
  <rfmt sheetId="7" sqref="C58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58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5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58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58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513" sId="7">
    <nc r="F36" t="inlineStr">
      <is>
        <t>644S</t>
      </is>
    </nc>
  </rcc>
  <rcc rId="1514" sId="7">
    <nc r="F39" t="inlineStr">
      <is>
        <t>645S</t>
      </is>
    </nc>
  </rcc>
  <rcc rId="1515" sId="7">
    <nc r="F42" t="inlineStr">
      <is>
        <t>646S</t>
      </is>
    </nc>
  </rcc>
  <rcc rId="1516" sId="7">
    <nc r="F45" t="inlineStr">
      <is>
        <t>647S</t>
      </is>
    </nc>
  </rcc>
  <rcc rId="1517" sId="7">
    <nc r="F48" t="inlineStr">
      <is>
        <t>648S</t>
      </is>
    </nc>
  </rcc>
  <rrc rId="1518" sId="7" ref="A59:XFD61" action="insertRow"/>
  <rcc rId="1519" sId="7" odxf="1" dxf="1">
    <nc r="A59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59" start="0" length="0">
    <dxf>
      <numFmt numFmtId="0" formatCode="General"/>
    </dxf>
  </rfmt>
  <rfmt sheetId="7" sqref="C5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20" sId="7" odxf="1" dxf="1">
    <nc r="D59">
      <f>C59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21" sId="7" odxf="1" dxf="1">
    <nc r="E59">
      <f>+C59+2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59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522" sId="7" odxf="1" dxf="1">
    <nc r="G59">
      <f>G56+7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23" sId="7" odxf="1" dxf="1">
    <nc r="H59">
      <f>G59+8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24" sId="7" odxf="1" dxf="1">
    <nc r="I59">
      <f>G59+14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25" sId="7" odxf="1" dxf="1">
    <nc r="J59">
      <f>G59+17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26" sId="7" odxf="1" dxf="1">
    <nc r="K59">
      <f>G59+20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27" sId="7" odxf="1" dxf="1">
    <nc r="L59">
      <f>G59+23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60" start="0" length="0">
    <dxf>
      <alignment horizontal="general"/>
      <border outline="0">
        <left style="thin">
          <color indexed="64"/>
        </left>
      </border>
    </dxf>
  </rfmt>
  <rfmt sheetId="7" sqref="B60" start="0" length="0">
    <dxf>
      <numFmt numFmtId="0" formatCode="General"/>
    </dxf>
  </rfmt>
  <rfmt sheetId="7" sqref="C60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28" sId="7" odxf="1" dxf="1">
    <nc r="D60">
      <f>C60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29" sId="7" odxf="1" dxf="1">
    <nc r="E60">
      <f>+C60+2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60" start="0" length="0">
    <dxf>
      <border outline="0">
        <left style="thin">
          <color indexed="64"/>
        </left>
        <right style="thin">
          <color indexed="8"/>
        </right>
      </border>
    </dxf>
  </rfmt>
  <rfmt sheetId="7" sqref="G6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6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6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6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6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60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61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61" start="0" length="0">
    <dxf>
      <border outline="0">
        <bottom style="thin">
          <color indexed="64"/>
        </bottom>
      </border>
    </dxf>
  </rfmt>
  <rfmt sheetId="7" sqref="C61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61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61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61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6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6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6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6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6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6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rc rId="1530" sId="7" ref="A62:XFD70" action="insertRow"/>
  <rcc rId="1531" sId="7" odxf="1" dxf="1">
    <nc r="A62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62" start="0" length="0">
    <dxf>
      <numFmt numFmtId="0" formatCode="General"/>
    </dxf>
  </rfmt>
  <rfmt sheetId="7" sqref="C62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32" sId="7" odxf="1" dxf="1">
    <nc r="D62">
      <f>C62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33" sId="7" odxf="1" dxf="1">
    <nc r="E62">
      <f>+C62+2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62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534" sId="7" odxf="1" dxf="1">
    <nc r="G62">
      <f>G59+7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35" sId="7" odxf="1" dxf="1">
    <nc r="H62">
      <f>G62+8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36" sId="7" odxf="1" dxf="1">
    <nc r="I62">
      <f>G62+14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37" sId="7" odxf="1" dxf="1">
    <nc r="J62">
      <f>G62+17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38" sId="7" odxf="1" dxf="1">
    <nc r="K62">
      <f>G62+20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39" sId="7" odxf="1" dxf="1">
    <nc r="L62">
      <f>G62+23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63" start="0" length="0">
    <dxf>
      <alignment horizontal="general"/>
      <border outline="0">
        <left style="thin">
          <color indexed="64"/>
        </left>
      </border>
    </dxf>
  </rfmt>
  <rfmt sheetId="7" sqref="B63" start="0" length="0">
    <dxf>
      <numFmt numFmtId="0" formatCode="General"/>
    </dxf>
  </rfmt>
  <rfmt sheetId="7" sqref="C63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40" sId="7" odxf="1" dxf="1">
    <nc r="D63">
      <f>C63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41" sId="7" odxf="1" dxf="1">
    <nc r="E63">
      <f>+C63+2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63" start="0" length="0">
    <dxf>
      <border outline="0">
        <left style="thin">
          <color indexed="64"/>
        </left>
        <right style="thin">
          <color indexed="8"/>
        </right>
      </border>
    </dxf>
  </rfmt>
  <rfmt sheetId="7" sqref="G6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6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6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6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6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63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64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64" start="0" length="0">
    <dxf>
      <border outline="0">
        <bottom style="thin">
          <color indexed="64"/>
        </bottom>
      </border>
    </dxf>
  </rfmt>
  <rfmt sheetId="7" sqref="C64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64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6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64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6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6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6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6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6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64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542" sId="7" odxf="1" dxf="1">
    <nc r="A65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65" start="0" length="0">
    <dxf>
      <numFmt numFmtId="0" formatCode="General"/>
    </dxf>
  </rfmt>
  <rfmt sheetId="7" sqref="C65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43" sId="7" odxf="1" dxf="1">
    <nc r="D65">
      <f>C65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44" sId="7" odxf="1" dxf="1">
    <nc r="E65">
      <f>+C65+2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65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545" sId="7" odxf="1" dxf="1">
    <nc r="G65">
      <f>G62+7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46" sId="7" odxf="1" dxf="1">
    <nc r="H65">
      <f>G65+8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47" sId="7" odxf="1" dxf="1">
    <nc r="I65">
      <f>G65+14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48" sId="7" odxf="1" dxf="1">
    <nc r="J65">
      <f>G65+17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49" sId="7" odxf="1" dxf="1">
    <nc r="K65">
      <f>G65+20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50" sId="7" odxf="1" dxf="1">
    <nc r="L65">
      <f>G65+23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66" start="0" length="0">
    <dxf>
      <alignment horizontal="general"/>
      <border outline="0">
        <left style="thin">
          <color indexed="64"/>
        </left>
      </border>
    </dxf>
  </rfmt>
  <rfmt sheetId="7" sqref="B66" start="0" length="0">
    <dxf>
      <numFmt numFmtId="0" formatCode="General"/>
    </dxf>
  </rfmt>
  <rfmt sheetId="7" sqref="C66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51" sId="7" odxf="1" dxf="1">
    <nc r="D66">
      <f>C66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52" sId="7" odxf="1" dxf="1">
    <nc r="E66">
      <f>+C66+2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66" start="0" length="0">
    <dxf>
      <border outline="0">
        <left style="thin">
          <color indexed="64"/>
        </left>
        <right style="thin">
          <color indexed="8"/>
        </right>
      </border>
    </dxf>
  </rfmt>
  <rfmt sheetId="7" sqref="G6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6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6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6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6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66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67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67" start="0" length="0">
    <dxf>
      <border outline="0">
        <bottom style="thin">
          <color indexed="64"/>
        </bottom>
      </border>
    </dxf>
  </rfmt>
  <rfmt sheetId="7" sqref="C67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67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67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67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6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6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6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6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6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67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553" sId="7" odxf="1" dxf="1">
    <nc r="A68" t="inlineStr">
      <is>
        <t>HAMMONIA INTERNUM</t>
      </is>
    </nc>
    <odxf>
      <alignment horizontal="left"/>
      <border outline="0">
        <left/>
      </border>
    </odxf>
    <ndxf>
      <alignment horizontal="general"/>
      <border outline="0">
        <left style="thin">
          <color indexed="64"/>
        </left>
      </border>
    </ndxf>
  </rcc>
  <rfmt sheetId="7" sqref="B68" start="0" length="0">
    <dxf>
      <numFmt numFmtId="0" formatCode="General"/>
    </dxf>
  </rfmt>
  <rfmt sheetId="7" sqref="C68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54" sId="7" odxf="1" dxf="1">
    <nc r="D68">
      <f>C68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55" sId="7" odxf="1" dxf="1">
    <nc r="E68">
      <f>+C68+2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68" start="0" length="0">
    <dxf>
      <border outline="0">
        <left style="thin">
          <color indexed="64"/>
        </left>
        <right style="thin">
          <color indexed="8"/>
        </right>
        <top style="thin">
          <color indexed="64"/>
        </top>
      </border>
    </dxf>
  </rfmt>
  <rcc rId="1556" sId="7" odxf="1" dxf="1">
    <nc r="G68">
      <f>G65+7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57" sId="7" odxf="1" dxf="1">
    <nc r="H68">
      <f>G68+8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58" sId="7" odxf="1" dxf="1">
    <nc r="I68">
      <f>G68+14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59" sId="7" odxf="1" dxf="1">
    <nc r="J68">
      <f>G68+17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60" sId="7" odxf="1" dxf="1">
    <nc r="K68">
      <f>G68+20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cc rId="1561" sId="7" odxf="1" dxf="1">
    <nc r="L68">
      <f>G68+23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ndxf>
  </rcc>
  <rfmt sheetId="7" sqref="A69" start="0" length="0">
    <dxf>
      <alignment horizontal="general"/>
      <border outline="0">
        <left style="thin">
          <color indexed="64"/>
        </left>
      </border>
    </dxf>
  </rfmt>
  <rfmt sheetId="7" sqref="B69" start="0" length="0">
    <dxf>
      <numFmt numFmtId="0" formatCode="General"/>
    </dxf>
  </rfmt>
  <rfmt sheetId="7" sqref="C69" start="0" length="0">
    <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</rfmt>
  <rcc rId="1562" sId="7" odxf="1" dxf="1">
    <nc r="D69">
      <f>C69</f>
    </nc>
    <odxf>
      <font>
        <family val="2"/>
      </font>
      <numFmt numFmtId="164" formatCode="dd/mm"/>
      <border outline="0">
        <left/>
        <right/>
      </border>
    </odxf>
    <ndxf>
      <font>
        <sz val="10"/>
        <color auto="1"/>
        <name val="Arial"/>
        <family val="2"/>
        <scheme val="none"/>
      </font>
      <numFmt numFmtId="165" formatCode="ddd"/>
      <border outline="0">
        <left style="thin">
          <color indexed="64"/>
        </left>
        <right style="thin">
          <color indexed="64"/>
        </right>
      </border>
    </ndxf>
  </rcc>
  <rcc rId="1563" sId="7" odxf="1" dxf="1">
    <nc r="E69">
      <f>+C69+2</f>
    </nc>
    <odxf>
      <font>
        <family val="2"/>
      </font>
      <border outline="0">
        <left/>
        <right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ndxf>
  </rcc>
  <rfmt sheetId="7" sqref="F69" start="0" length="0">
    <dxf>
      <border outline="0">
        <left style="thin">
          <color indexed="64"/>
        </left>
        <right style="thin">
          <color indexed="8"/>
        </right>
      </border>
    </dxf>
  </rfmt>
  <rfmt sheetId="7" sqref="G6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H6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I6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J6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K6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L69" start="0" length="0">
    <dxf>
      <font>
        <sz val="10"/>
        <color auto="1"/>
        <name val="Arial"/>
        <family val="2"/>
        <scheme val="none"/>
      </font>
      <border outline="0">
        <left style="thin">
          <color indexed="8"/>
        </left>
        <right style="thin">
          <color indexed="8"/>
        </right>
      </border>
    </dxf>
  </rfmt>
  <rfmt sheetId="7" sqref="A70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B70" start="0" length="0">
    <dxf>
      <border outline="0">
        <bottom style="thin">
          <color indexed="64"/>
        </bottom>
      </border>
    </dxf>
  </rfmt>
  <rfmt sheetId="7" sqref="C70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D70" start="0" length="0">
    <dxf>
      <border outline="0">
        <left style="thin">
          <color indexed="64"/>
        </left>
        <bottom style="thin">
          <color indexed="64"/>
        </bottom>
      </border>
    </dxf>
  </rfmt>
  <rfmt sheetId="7" sqref="E70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7" sqref="F70" start="0" length="0">
    <dxf>
      <border outline="0">
        <left style="thin">
          <color indexed="64"/>
        </left>
        <right style="thin">
          <color indexed="8"/>
        </right>
        <bottom style="thin">
          <color indexed="64"/>
        </bottom>
      </border>
    </dxf>
  </rfmt>
  <rfmt sheetId="7" sqref="G7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H7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I7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J7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K7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7" sqref="L70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1564" sId="7">
    <nc r="F69" t="inlineStr">
      <is>
        <t>703S</t>
      </is>
    </nc>
  </rcc>
  <rcc rId="1565" sId="7" numFmtId="19">
    <nc r="C33">
      <v>42739</v>
    </nc>
  </rcc>
  <rcc rId="1566" sId="7" numFmtId="19">
    <nc r="C35">
      <v>42744</v>
    </nc>
  </rcc>
  <rcc rId="1567" sId="7" numFmtId="19">
    <nc r="C36">
      <v>42746</v>
    </nc>
  </rcc>
  <rcc rId="1568" sId="7" numFmtId="19">
    <nc r="C38">
      <v>42751</v>
    </nc>
  </rcc>
  <rcc rId="1569" sId="7" numFmtId="19">
    <nc r="C39">
      <v>42753</v>
    </nc>
  </rcc>
  <rcc rId="1570" sId="7" numFmtId="19">
    <nc r="C41">
      <v>42758</v>
    </nc>
  </rcc>
  <rcc rId="1571" sId="7" numFmtId="19">
    <nc r="C42">
      <v>42760</v>
    </nc>
  </rcc>
  <rcc rId="1572" sId="7" numFmtId="19">
    <nc r="C44">
      <v>42765</v>
    </nc>
  </rcc>
  <rcc rId="1573" sId="7" numFmtId="19">
    <nc r="C45">
      <v>42767</v>
    </nc>
  </rcc>
  <rcc rId="1574" sId="7" numFmtId="19">
    <nc r="C47">
      <v>42772</v>
    </nc>
  </rcc>
  <rcc rId="1575" sId="7" numFmtId="19">
    <nc r="C48">
      <v>42774</v>
    </nc>
  </rcc>
  <rcc rId="1576" sId="7" numFmtId="19">
    <nc r="C50">
      <v>42779</v>
    </nc>
  </rcc>
  <rcc rId="1577" sId="7" numFmtId="19">
    <nc r="C51">
      <v>42781</v>
    </nc>
  </rcc>
  <rcc rId="1578" sId="7" numFmtId="19">
    <nc r="C53">
      <v>42786</v>
    </nc>
  </rcc>
  <rcc rId="1579" sId="7" numFmtId="19">
    <nc r="C54">
      <v>42788</v>
    </nc>
  </rcc>
  <rcc rId="1580" sId="7" numFmtId="19">
    <nc r="C56">
      <v>42793</v>
    </nc>
  </rcc>
  <rcc rId="1581" sId="7" numFmtId="19">
    <nc r="C57">
      <v>42795</v>
    </nc>
  </rcc>
  <rcc rId="1582" sId="7" numFmtId="19">
    <nc r="C59">
      <v>42800</v>
    </nc>
  </rcc>
  <rcc rId="1583" sId="7" numFmtId="19">
    <nc r="C60">
      <v>42802</v>
    </nc>
  </rcc>
  <rcc rId="1584" sId="7" numFmtId="19">
    <nc r="C62">
      <v>42807</v>
    </nc>
  </rcc>
  <rcc rId="1585" sId="7" numFmtId="19">
    <nc r="C63">
      <v>42809</v>
    </nc>
  </rcc>
  <rcc rId="1586" sId="7" numFmtId="19">
    <nc r="C65">
      <v>42814</v>
    </nc>
  </rcc>
  <rcc rId="1587" sId="7" numFmtId="19">
    <nc r="C66">
      <v>42816</v>
    </nc>
  </rcc>
  <rcc rId="1588" sId="7" numFmtId="19">
    <nc r="C68">
      <v>42821</v>
    </nc>
  </rcc>
  <rcc rId="1589" sId="7" numFmtId="19">
    <nc r="C69">
      <v>42823</v>
    </nc>
  </rcc>
  <rcc rId="1590" sId="7">
    <nc r="F35" t="inlineStr">
      <is>
        <t>E.R. AMSTERDAM</t>
      </is>
    </nc>
  </rcc>
  <rcc rId="1591" sId="7">
    <nc r="F38" t="inlineStr">
      <is>
        <t>HAMMONIA FRANCIA</t>
      </is>
    </nc>
  </rcc>
  <rcc rId="1592" sId="7">
    <nc r="F41" t="inlineStr">
      <is>
        <t>WIELAND</t>
      </is>
    </nc>
  </rcc>
  <rcc rId="1593" sId="7">
    <nc r="F44" t="inlineStr">
      <is>
        <t>E.R. KOBE</t>
      </is>
    </nc>
  </rcc>
  <rcc rId="1594" sId="7">
    <nc r="F47" t="inlineStr">
      <is>
        <t>WIDE CHARLIE</t>
      </is>
    </nc>
  </rcc>
  <rcc rId="1595" sId="7">
    <nc r="F50" t="inlineStr">
      <is>
        <t>MOL PRESTIGE</t>
      </is>
    </nc>
  </rcc>
  <rcc rId="1596" sId="7">
    <nc r="F53" t="inlineStr">
      <is>
        <t>IRENES WARWICK</t>
      </is>
    </nc>
  </rcc>
  <rcc rId="1597" sId="7">
    <nc r="F56" t="inlineStr">
      <is>
        <t>TOMMI RITSCHER</t>
      </is>
    </nc>
  </rcc>
  <rcc rId="1598" sId="7">
    <nc r="F59" t="inlineStr">
      <is>
        <t>MOL GENEROSITY</t>
      </is>
    </nc>
  </rcc>
  <rcc rId="1599" sId="7">
    <nc r="F62" t="inlineStr">
      <is>
        <t>IAN H</t>
      </is>
    </nc>
  </rcc>
  <rcc rId="1600" sId="7">
    <nc r="F51" t="inlineStr">
      <is>
        <t>649S</t>
      </is>
    </nc>
  </rcc>
  <rcc rId="1601" sId="7">
    <nc r="F54" t="inlineStr">
      <is>
        <t>650S</t>
      </is>
    </nc>
  </rcc>
  <rcc rId="1602" sId="7">
    <nc r="F57" t="inlineStr">
      <is>
        <t>651S</t>
      </is>
    </nc>
  </rcc>
  <rcc rId="1603" sId="7">
    <nc r="F60" t="inlineStr">
      <is>
        <t>652S</t>
      </is>
    </nc>
  </rcc>
  <rcc rId="1604" sId="7">
    <nc r="F63" t="inlineStr">
      <is>
        <t>701S</t>
      </is>
    </nc>
  </rcc>
  <rcc rId="1605" sId="7">
    <nc r="F65" t="inlineStr">
      <is>
        <t>E.R. FRANCE</t>
      </is>
    </nc>
  </rcc>
  <rcc rId="1606" sId="7">
    <nc r="F68" t="inlineStr">
      <is>
        <t>MSC EUGENIA</t>
      </is>
    </nc>
  </rcc>
  <rcc rId="1607" sId="7">
    <nc r="F66" t="inlineStr">
      <is>
        <t>702S</t>
      </is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8" sId="7" numFmtId="19">
    <oc r="G35">
      <f>G32+7</f>
    </oc>
    <nc r="G35">
      <v>42753</v>
    </nc>
  </rcc>
  <rcc rId="1609" sId="7" numFmtId="19">
    <oc r="G38">
      <f>G35+7</f>
    </oc>
    <nc r="G38">
      <v>42760</v>
    </nc>
  </rcc>
  <rcc rId="1610" sId="7" numFmtId="19">
    <oc r="G41">
      <f>G38+7</f>
    </oc>
    <nc r="G41">
      <v>42767</v>
    </nc>
  </rcc>
  <rcc rId="1611" sId="7" numFmtId="19">
    <oc r="G44">
      <f>G41+7</f>
    </oc>
    <nc r="G44">
      <v>42774</v>
    </nc>
  </rcc>
  <rcc rId="1612" sId="7" numFmtId="19">
    <oc r="G47">
      <f>G44+7</f>
    </oc>
    <nc r="G47">
      <v>42781</v>
    </nc>
  </rcc>
  <rcc rId="1613" sId="7" numFmtId="19">
    <oc r="G50">
      <f>G47+7</f>
    </oc>
    <nc r="G50">
      <v>42788</v>
    </nc>
  </rcc>
  <rcc rId="1614" sId="7" numFmtId="19">
    <oc r="G53">
      <f>G50+7</f>
    </oc>
    <nc r="G53">
      <v>42795</v>
    </nc>
  </rcc>
  <rcc rId="1615" sId="7" numFmtId="19">
    <oc r="G56">
      <f>G53+7</f>
    </oc>
    <nc r="G56">
      <v>42802</v>
    </nc>
  </rcc>
  <rcc rId="1616" sId="7" numFmtId="19">
    <oc r="G59">
      <f>G56+7</f>
    </oc>
    <nc r="G59">
      <v>42809</v>
    </nc>
  </rcc>
  <rcc rId="1617" sId="7" numFmtId="19">
    <oc r="G62">
      <f>G59+7</f>
    </oc>
    <nc r="G62">
      <v>42816</v>
    </nc>
  </rcc>
  <rcc rId="1618" sId="7" numFmtId="19">
    <oc r="G65">
      <f>G62+7</f>
    </oc>
    <nc r="G65">
      <v>42823</v>
    </nc>
  </rcc>
  <rcc rId="1619" sId="7" numFmtId="19">
    <oc r="G68">
      <f>G65+7</f>
    </oc>
    <nc r="G68">
      <v>42830</v>
    </nc>
  </rcc>
  <rcc rId="1620" sId="7">
    <oc r="H71">
      <f>H26-$C$26+1</f>
    </oc>
    <nc r="H71">
      <f>H68-$C$68+1</f>
    </nc>
  </rcc>
  <rcc rId="1621" sId="7">
    <oc r="I71">
      <f>I26-$C$26+1</f>
    </oc>
    <nc r="I71">
      <f>I68-$C$68+1</f>
    </nc>
  </rcc>
  <rcc rId="1622" sId="7">
    <oc r="J71">
      <f>J26-$C$26+1</f>
    </oc>
    <nc r="J71">
      <f>J68-$C$68+1</f>
    </nc>
  </rcc>
  <rcc rId="1623" sId="7">
    <oc r="K71">
      <f>K26-$C$26+1</f>
    </oc>
    <nc r="K71">
      <f>K68-$C$68+1</f>
    </nc>
  </rcc>
  <rcc rId="1624" sId="7">
    <oc r="L71">
      <f>L26-$C$26+1</f>
    </oc>
    <nc r="L71">
      <f>L68-$C$68+1</f>
    </nc>
  </rcc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2'!$A$1:$O$65</formula>
    <oldFormula>'ASPA 2'!$A$1:$O$65</oldFormula>
  </rdn>
  <rdn rId="0" localSheetId="7" customView="1" name="Z_AFA97FE5_EB2D_4EBD_A937_DC2E6D78335A_.wvu.Rows" hidden="1" oldHidden="1">
    <formula>'AAUS NL (TPP)'!$35:$70</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9" sId="8">
    <oc r="A8" t="inlineStr">
      <is>
        <t>BIENDONG FREIGHTER</t>
      </is>
    </oc>
    <nc r="A8" t="inlineStr">
      <is>
        <t>BIENDONG TRADER</t>
      </is>
    </nc>
  </rcc>
  <rcc rId="1630" sId="8">
    <oc r="B8" t="inlineStr">
      <is>
        <t>FT626S</t>
      </is>
    </oc>
    <nc r="B8" t="inlineStr">
      <is>
        <t>VT625S</t>
      </is>
    </nc>
  </rcc>
  <rcc rId="1631" sId="8">
    <oc r="A14" t="inlineStr">
      <is>
        <t>BIENDONG FREIGHTER</t>
      </is>
    </oc>
    <nc r="A14" t="inlineStr">
      <is>
        <t>VAN HUNG</t>
      </is>
    </nc>
  </rcc>
  <rcc rId="1632" sId="8">
    <oc r="B14" t="inlineStr">
      <is>
        <t>FT627S</t>
      </is>
    </oc>
    <nc r="B14" t="inlineStr">
      <is>
        <t>VH624S</t>
      </is>
    </nc>
  </rcc>
  <rcc rId="1633" sId="8">
    <oc r="B20" t="inlineStr">
      <is>
        <t>FT628S</t>
      </is>
    </oc>
    <nc r="B20" t="inlineStr">
      <is>
        <t>FT631S</t>
      </is>
    </nc>
  </rcc>
  <rcc rId="1634" sId="8">
    <oc r="A26" t="inlineStr">
      <is>
        <t>BIENDONG FREIGHTER</t>
      </is>
    </oc>
    <nc r="A26" t="inlineStr">
      <is>
        <t xml:space="preserve">VAN LY </t>
      </is>
    </nc>
  </rcc>
  <rcc rId="1635" sId="8">
    <oc r="B26" t="inlineStr">
      <is>
        <t>FT629S</t>
      </is>
    </oc>
    <nc r="B26" t="inlineStr">
      <is>
        <t>VL636S</t>
      </is>
    </nc>
  </rcc>
  <rcc rId="1636" sId="8">
    <oc r="B32" t="inlineStr">
      <is>
        <t>FT630S</t>
      </is>
    </oc>
    <nc r="B32"/>
  </rcc>
  <rcc rId="1637" sId="8">
    <oc r="A32" t="inlineStr">
      <is>
        <t>BIENDONG FREIGHTER</t>
      </is>
    </oc>
    <nc r="A32" t="inlineStr">
      <is>
        <t>TBA</t>
      </is>
    </nc>
  </rcc>
  <rfmt sheetId="8" sqref="A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</rfmt>
  <rcc rId="1638" sId="8">
    <nc r="F32" t="inlineStr">
      <is>
        <t>TBA</t>
      </is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9" sId="2">
    <oc r="A20" t="inlineStr">
      <is>
        <t>CAPE FRANKLIN</t>
      </is>
    </oc>
    <nc r="A20" t="inlineStr">
      <is>
        <r>
          <t xml:space="preserve">CAPE FRANKLIN </t>
        </r>
        <r>
          <rPr>
            <sz val="10"/>
            <color rgb="FFFF0000"/>
            <rFont val="Arial"/>
            <family val="2"/>
          </rPr>
          <t>(delay)</t>
        </r>
      </is>
    </nc>
  </rcc>
  <rcc rId="1640" sId="2" numFmtId="19">
    <oc r="C20">
      <v>42688</v>
    </oc>
    <nc r="C20">
      <v>42690</v>
    </nc>
  </rcc>
  <rfmt sheetId="2" sqref="C20" start="0" length="2147483647">
    <dxf>
      <font>
        <color rgb="FFFF0000"/>
        <family val="2"/>
      </font>
    </dxf>
  </rfmt>
  <rcc rId="1641" sId="3">
    <oc r="A18" t="inlineStr">
      <is>
        <t>CAPE FRANKLIN</t>
      </is>
    </oc>
    <nc r="A18" t="inlineStr">
      <is>
        <r>
          <t xml:space="preserve">CAPE FRANKLIN </t>
        </r>
        <r>
          <rPr>
            <sz val="10"/>
            <color rgb="FFFF0000"/>
            <rFont val="Arial"/>
            <family val="2"/>
          </rPr>
          <t>(delay)</t>
        </r>
      </is>
    </nc>
  </rcc>
  <rcc rId="1642" sId="3" odxf="1" dxf="1" numFmtId="19">
    <oc r="C18">
      <v>42688</v>
    </oc>
    <nc r="C18">
      <v>42690</v>
    </nc>
    <odxf>
      <font>
        <family val="2"/>
      </font>
    </odxf>
    <ndxf>
      <font>
        <color rgb="FFFF0000"/>
        <family val="2"/>
      </font>
    </ndxf>
  </rcc>
  <rcc rId="1643" sId="5">
    <oc r="A19" t="inlineStr">
      <is>
        <t>CAPE FRANKLIN</t>
      </is>
    </oc>
    <nc r="A19" t="inlineStr">
      <is>
        <r>
          <t xml:space="preserve">CAPE FRANKLIN </t>
        </r>
        <r>
          <rPr>
            <sz val="10"/>
            <color rgb="FFFF0000"/>
            <rFont val="Arial"/>
            <family val="2"/>
          </rPr>
          <t>(delay)</t>
        </r>
      </is>
    </nc>
  </rcc>
  <rcc rId="1644" sId="5" odxf="1" dxf="1" numFmtId="19">
    <oc r="C19">
      <v>42688</v>
    </oc>
    <nc r="C19">
      <v>42690</v>
    </nc>
    <odxf>
      <font>
        <family val="2"/>
      </font>
    </odxf>
    <ndxf>
      <font>
        <color rgb="FFFF0000"/>
        <family val="2"/>
      </font>
    </ndxf>
  </rcc>
  <rcc rId="1645" sId="6">
    <oc r="A16" t="inlineStr">
      <is>
        <t>CAPE FRANKLIN</t>
      </is>
    </oc>
    <nc r="A16" t="inlineStr">
      <is>
        <r>
          <t xml:space="preserve">CAPE FRANKLIN </t>
        </r>
        <r>
          <rPr>
            <sz val="10"/>
            <color rgb="FFFF0000"/>
            <rFont val="Arial"/>
            <family val="2"/>
          </rPr>
          <t>(delay)</t>
        </r>
      </is>
    </nc>
  </rcc>
  <rcc rId="1646" sId="6" odxf="1" dxf="1" numFmtId="19">
    <oc r="C16">
      <v>42688</v>
    </oc>
    <nc r="C16">
      <v>42690</v>
    </nc>
    <odxf>
      <font>
        <family val="2"/>
      </font>
    </odxf>
    <ndxf>
      <font>
        <color rgb="FFFF0000"/>
        <family val="2"/>
      </font>
    </ndxf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7" sId="16" xfDxf="1" dxf="1">
    <oc r="F33" t="inlineStr">
      <is>
        <t>TBA</t>
      </is>
    </oc>
    <nc r="F33" t="inlineStr">
      <is>
        <t>COSCO HOPE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648" sId="16">
    <nc r="F34" t="inlineStr">
      <is>
        <t>024W</t>
      </is>
    </nc>
  </rcc>
  <rcc rId="1649" sId="16" numFmtId="19">
    <oc r="G33">
      <v>42721</v>
    </oc>
    <nc r="G33">
      <v>42723</v>
    </nc>
  </rcc>
  <rcc rId="1650" sId="16" numFmtId="19">
    <oc r="G36">
      <v>42728</v>
    </oc>
    <nc r="G36">
      <v>42730</v>
    </nc>
  </rcc>
  <rcc rId="1651" sId="16" xfDxf="1" dxf="1">
    <oc r="F36" t="inlineStr">
      <is>
        <t>TBA</t>
      </is>
    </oc>
    <nc r="F36" t="inlineStr">
      <is>
        <t>UMM QARN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652" sId="16">
    <nc r="F37" t="inlineStr">
      <is>
        <t>651W</t>
      </is>
    </nc>
  </rcc>
  <rcc rId="1653" sId="16" numFmtId="19">
    <oc r="G39">
      <v>42735</v>
    </oc>
    <nc r="G39">
      <v>42737</v>
    </nc>
  </rcc>
  <rcc rId="1654" sId="16" xfDxf="1" dxf="1">
    <oc r="F39" t="inlineStr">
      <is>
        <t>TBA</t>
      </is>
    </oc>
    <nc r="F39" t="inlineStr">
      <is>
        <t>AL DHAIL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655" sId="16">
    <nc r="F40" t="inlineStr">
      <is>
        <t>652W</t>
      </is>
    </nc>
  </rcc>
  <rcc rId="1656" sId="16" numFmtId="19">
    <oc r="G42">
      <v>42742</v>
    </oc>
    <nc r="G42">
      <v>42744</v>
    </nc>
  </rcc>
  <rcc rId="1657" sId="16" xfDxf="1" dxf="1">
    <oc r="F42" t="inlineStr">
      <is>
        <t>TBA</t>
      </is>
    </oc>
    <nc r="F42" t="inlineStr">
      <is>
        <t>AL NASRIYAH</t>
      </is>
    </nc>
    <ndxf>
      <font>
        <color indexed="8"/>
        <family val="2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658" sId="16">
    <nc r="F43" t="inlineStr">
      <is>
        <t>653W</t>
      </is>
    </nc>
  </rcc>
  <rcv guid="{D813C7F1-82AD-4177-A0B6-DF780F250157}" action="delete"/>
  <rdn rId="0" localSheetId="2" customView="1" name="Z_D813C7F1_82AD_4177_A0B6_DF780F250157_.wvu.Cols" hidden="1" oldHidden="1">
    <formula>'ASPA 1'!$H:$I,'ASPA 1'!$K:$K</formula>
    <oldFormula>'ASPA 1'!$H:$I,'ASPA 1'!$K:$K</oldFormula>
  </rdn>
  <rdn rId="0" localSheetId="3" customView="1" name="Z_D813C7F1_82AD_4177_A0B6_DF780F250157_.wvu.PrintArea" hidden="1" oldHidden="1">
    <formula>'ASPA 2'!$A$1:$O$65</formula>
    <oldFormula>'ASPA 2'!$A$1:$O$65</oldFormula>
  </rdn>
  <rdn rId="0" localSheetId="17" customView="1" name="Z_D813C7F1_82AD_4177_A0B6_DF780F250157_.wvu.FilterData" hidden="1" oldHidden="1">
    <formula>ECAS!$A$6</formula>
    <oldFormula>ECAS!$A$6</oldFormula>
  </rdn>
  <rcv guid="{D813C7F1-82AD-4177-A0B6-DF780F250157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2" sId="16" numFmtId="19">
    <oc r="G45">
      <v>42742</v>
    </oc>
    <nc r="G45">
      <v>42751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3" sId="15" xfDxf="1" dxf="1">
    <oc r="A25" t="inlineStr">
      <is>
        <t>TBA</t>
      </is>
    </oc>
    <nc r="A25" t="inlineStr">
      <is>
        <t>CSCL MARS</t>
      </is>
    </nc>
    <ndxf>
      <border outline="0">
        <left style="thin">
          <color indexed="64"/>
        </left>
      </border>
    </ndxf>
  </rcc>
  <rcc rId="1664" sId="15" quotePrefix="1">
    <nc r="B25" t="inlineStr">
      <is>
        <t>047W</t>
      </is>
    </nc>
  </rcc>
  <rfmt sheetId="15" xfDxf="1" sqref="A27" start="0" length="0">
    <dxf>
      <border outline="0">
        <left style="thin">
          <color indexed="64"/>
        </left>
      </border>
    </dxf>
  </rfmt>
  <rrc rId="1665" sId="15" ref="A27:XFD28" action="insertRow"/>
  <rcc rId="1666" sId="15" odxf="1" dxf="1">
    <nc r="A27" t="inlineStr">
      <is>
        <t>CMA CGM NEVADA</t>
      </is>
    </nc>
    <odxf>
      <font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1667" sId="15" odxf="1" dxf="1" quotePrefix="1">
    <nc r="B27" t="inlineStr">
      <is>
        <t>123W</t>
      </is>
    </nc>
    <odxf>
      <font>
        <family val="2"/>
      </font>
      <numFmt numFmtId="21" formatCode="dd\-mmm"/>
      <alignment horizontal="left" wrapText="1"/>
    </odxf>
    <ndxf>
      <font>
        <color indexed="8"/>
        <family val="2"/>
      </font>
      <numFmt numFmtId="0" formatCode="General"/>
      <alignment horizontal="general" wrapText="0"/>
    </ndxf>
  </rcc>
  <rcc rId="1668" sId="15" odxf="1" dxf="1" numFmtId="19">
    <nc r="C27">
      <v>42726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1669" sId="15" odxf="1" dxf="1">
    <nc r="D27">
      <f>C27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1670" sId="15" odxf="1" dxf="1">
    <nc r="E27">
      <f>C27+2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671" sId="15" odxf="1" dxf="1">
    <nc r="F27">
      <f>E27+12</f>
    </nc>
    <odxf>
      <numFmt numFmtId="0" formatCode="General"/>
      <alignment wrapText="1"/>
    </odxf>
    <ndxf>
      <numFmt numFmtId="164" formatCode="dd/mm"/>
      <alignment wrapText="0"/>
    </ndxf>
  </rcc>
  <rcc rId="1672" sId="15" odxf="1" dxf="1">
    <nc r="G27">
      <f>E27+20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673" sId="15" odxf="1" dxf="1">
    <nc r="H27">
      <f>E27+21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674" sId="15" odxf="1" dxf="1">
    <nc r="I27">
      <f>E27+23</f>
    </nc>
    <odxf>
      <border outline="0">
        <top/>
      </border>
    </odxf>
    <ndxf>
      <border outline="0">
        <top style="thin">
          <color indexed="64"/>
        </top>
      </border>
    </ndxf>
  </rcc>
  <rcc rId="1675" sId="15" odxf="1" dxf="1">
    <nc r="J27">
      <f>E27+26</f>
    </nc>
    <odxf>
      <border outline="0">
        <top/>
      </border>
    </odxf>
    <ndxf>
      <border outline="0">
        <top style="thin">
          <color indexed="64"/>
        </top>
      </border>
    </ndxf>
  </rcc>
  <rcc rId="1676" sId="15" odxf="1" dxf="1">
    <nc r="K27">
      <f>E27+35</f>
    </nc>
    <odxf>
      <font>
        <family val="2"/>
      </font>
      <border outline="0">
        <top/>
      </border>
    </odxf>
    <ndxf>
      <font>
        <sz val="10"/>
        <color auto="1"/>
        <name val="Arial"/>
        <family val="2"/>
        <scheme val="none"/>
      </font>
      <border outline="0">
        <top style="thin">
          <color indexed="64"/>
        </top>
      </border>
    </ndxf>
  </rcc>
  <rfmt sheetId="15" sqref="L27" start="0" length="0">
    <dxf/>
  </rfmt>
  <rfmt sheetId="15" sqref="A28" start="0" length="0">
    <dxf>
      <border outline="0">
        <bottom style="thin">
          <color indexed="64"/>
        </bottom>
      </border>
    </dxf>
  </rfmt>
  <rfmt sheetId="15" sqref="B28" start="0" length="0">
    <dxf>
      <border outline="0">
        <right style="thin">
          <color indexed="64"/>
        </right>
        <bottom style="thin">
          <color indexed="64"/>
        </bottom>
      </border>
    </dxf>
  </rfmt>
  <rfmt sheetId="15" sqref="C28" start="0" length="0">
    <dxf>
      <border outline="0">
        <bottom style="thin">
          <color indexed="64"/>
        </bottom>
      </border>
    </dxf>
  </rfmt>
  <rfmt sheetId="15" sqref="D28" start="0" length="0">
    <dxf>
      <border outline="0">
        <bottom style="thin">
          <color indexed="64"/>
        </bottom>
      </border>
    </dxf>
  </rfmt>
  <rfmt sheetId="15" sqref="E28" start="0" length="0">
    <dxf>
      <border outline="0">
        <bottom style="thin">
          <color indexed="64"/>
        </bottom>
      </border>
    </dxf>
  </rfmt>
  <rfmt sheetId="15" sqref="F28" start="0" length="0">
    <dxf>
      <border outline="0">
        <bottom style="thin">
          <color indexed="64"/>
        </bottom>
      </border>
    </dxf>
  </rfmt>
  <rfmt sheetId="15" sqref="G28" start="0" length="0">
    <dxf>
      <border outline="0">
        <bottom style="thin">
          <color indexed="64"/>
        </bottom>
      </border>
    </dxf>
  </rfmt>
  <rfmt sheetId="15" sqref="H28" start="0" length="0">
    <dxf>
      <border outline="0">
        <bottom style="thin">
          <color indexed="64"/>
        </bottom>
      </border>
    </dxf>
  </rfmt>
  <rfmt sheetId="15" sqref="I28" start="0" length="0">
    <dxf>
      <border outline="0">
        <bottom style="thin">
          <color indexed="64"/>
        </bottom>
      </border>
    </dxf>
  </rfmt>
  <rfmt sheetId="15" sqref="J28" start="0" length="0">
    <dxf>
      <border outline="0">
        <bottom style="thin">
          <color indexed="64"/>
        </bottom>
      </border>
    </dxf>
  </rfmt>
  <rfmt sheetId="15" sqref="K28" start="0" length="0">
    <dxf>
      <border outline="0">
        <bottom style="thin">
          <color indexed="64"/>
        </bottom>
      </border>
    </dxf>
  </rfmt>
  <rfmt sheetId="15" xfDxf="1" sqref="A29" start="0" length="0">
    <dxf>
      <border outline="0">
        <left style="thin">
          <color indexed="64"/>
        </left>
      </border>
    </dxf>
  </rfmt>
  <rrc rId="1677" sId="15" ref="A29:XFD30" action="insertRow"/>
  <rcc rId="1678" sId="15" odxf="1" dxf="1">
    <nc r="A29" t="inlineStr">
      <is>
        <t>CSCL STAR</t>
      </is>
    </nc>
    <odxf>
      <font>
        <family val="2"/>
      </font>
      <alignment vertical="top" wrapText="1"/>
    </odxf>
    <ndxf>
      <font>
        <sz val="10"/>
        <color auto="1"/>
        <name val="Arial"/>
        <family val="2"/>
        <scheme val="none"/>
      </font>
      <alignment vertical="bottom" wrapText="0"/>
    </ndxf>
  </rcc>
  <rcc rId="1679" sId="15" odxf="1" dxf="1" quotePrefix="1">
    <nc r="B29" t="inlineStr">
      <is>
        <t>055W</t>
      </is>
    </nc>
    <odxf>
      <font>
        <family val="2"/>
      </font>
      <numFmt numFmtId="21" formatCode="dd\-mmm"/>
      <alignment horizontal="left" wrapText="1"/>
    </odxf>
    <ndxf>
      <font>
        <color indexed="8"/>
        <family val="2"/>
      </font>
      <numFmt numFmtId="0" formatCode="General"/>
      <alignment horizontal="general" wrapText="0"/>
    </ndxf>
  </rcc>
  <rcc rId="1680" sId="15" odxf="1" dxf="1" numFmtId="19">
    <nc r="C29">
      <v>42733</v>
    </nc>
    <odxf>
      <font>
        <family val="2"/>
      </font>
    </odxf>
    <ndxf>
      <font>
        <sz val="10"/>
        <color auto="1"/>
        <name val="Arial"/>
        <family val="2"/>
        <scheme val="none"/>
      </font>
    </ndxf>
  </rcc>
  <rcc rId="1681" sId="15" odxf="1" dxf="1">
    <nc r="D29">
      <f>C29</f>
    </nc>
    <odxf>
      <font>
        <family val="2"/>
      </font>
      <numFmt numFmtId="164" formatCode="dd/mm"/>
      <alignment wrapText="1"/>
    </odxf>
    <ndxf>
      <font>
        <color indexed="8"/>
        <family val="2"/>
      </font>
      <numFmt numFmtId="165" formatCode="ddd"/>
      <alignment wrapText="0"/>
    </ndxf>
  </rcc>
  <rcc rId="1682" sId="15" odxf="1" dxf="1">
    <nc r="E29">
      <f>C29+2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683" sId="15" odxf="1" dxf="1">
    <nc r="F29">
      <f>E29+12</f>
    </nc>
    <odxf>
      <numFmt numFmtId="0" formatCode="General"/>
      <alignment wrapText="1"/>
    </odxf>
    <ndxf>
      <numFmt numFmtId="164" formatCode="dd/mm"/>
      <alignment wrapText="0"/>
    </ndxf>
  </rcc>
  <rcc rId="1684" sId="15" odxf="1" dxf="1">
    <nc r="G29">
      <f>E29+20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685" sId="15" odxf="1" dxf="1">
    <nc r="H29">
      <f>E29+21</f>
    </nc>
    <odxf>
      <font>
        <family val="2"/>
      </font>
      <alignment wrapText="1"/>
    </odxf>
    <ndxf>
      <font>
        <color indexed="8"/>
        <family val="2"/>
      </font>
      <alignment wrapText="0"/>
    </ndxf>
  </rcc>
  <rcc rId="1686" sId="15" odxf="1" dxf="1">
    <nc r="I29">
      <f>E29+23</f>
    </nc>
    <odxf>
      <border outline="0">
        <top/>
      </border>
    </odxf>
    <ndxf>
      <border outline="0">
        <top style="thin">
          <color indexed="64"/>
        </top>
      </border>
    </ndxf>
  </rcc>
  <rcc rId="1687" sId="15" odxf="1" dxf="1">
    <nc r="J29">
      <f>E29+26</f>
    </nc>
    <odxf>
      <border outline="0">
        <top/>
      </border>
    </odxf>
    <ndxf>
      <border outline="0">
        <top style="thin">
          <color indexed="64"/>
        </top>
      </border>
    </ndxf>
  </rcc>
  <rcc rId="1688" sId="15" odxf="1" dxf="1">
    <nc r="K29">
      <f>E29+35</f>
    </nc>
    <odxf>
      <font>
        <family val="2"/>
      </font>
      <border outline="0">
        <top/>
      </border>
    </odxf>
    <ndxf>
      <font>
        <sz val="10"/>
        <color auto="1"/>
        <name val="Arial"/>
        <family val="2"/>
        <scheme val="none"/>
      </font>
      <border outline="0">
        <top style="thin">
          <color indexed="64"/>
        </top>
      </border>
    </ndxf>
  </rcc>
  <rfmt sheetId="15" sqref="L29" start="0" length="0">
    <dxf/>
  </rfmt>
  <rfmt sheetId="15" sqref="A30" start="0" length="0">
    <dxf>
      <border outline="0">
        <bottom style="thin">
          <color indexed="64"/>
        </bottom>
      </border>
    </dxf>
  </rfmt>
  <rfmt sheetId="15" sqref="B30" start="0" length="0">
    <dxf>
      <border outline="0">
        <right style="thin">
          <color indexed="64"/>
        </right>
        <bottom style="thin">
          <color indexed="64"/>
        </bottom>
      </border>
    </dxf>
  </rfmt>
  <rfmt sheetId="15" sqref="C30" start="0" length="0">
    <dxf>
      <border outline="0">
        <bottom style="thin">
          <color indexed="64"/>
        </bottom>
      </border>
    </dxf>
  </rfmt>
  <rfmt sheetId="15" sqref="D30" start="0" length="0">
    <dxf>
      <border outline="0">
        <bottom style="thin">
          <color indexed="64"/>
        </bottom>
      </border>
    </dxf>
  </rfmt>
  <rfmt sheetId="15" sqref="E30" start="0" length="0">
    <dxf>
      <border outline="0">
        <bottom style="thin">
          <color indexed="64"/>
        </bottom>
      </border>
    </dxf>
  </rfmt>
  <rfmt sheetId="15" sqref="F30" start="0" length="0">
    <dxf>
      <border outline="0">
        <bottom style="thin">
          <color indexed="64"/>
        </bottom>
      </border>
    </dxf>
  </rfmt>
  <rfmt sheetId="15" sqref="G30" start="0" length="0">
    <dxf>
      <border outline="0">
        <bottom style="thin">
          <color indexed="64"/>
        </bottom>
      </border>
    </dxf>
  </rfmt>
  <rfmt sheetId="15" sqref="H30" start="0" length="0">
    <dxf>
      <border outline="0">
        <bottom style="thin">
          <color indexed="64"/>
        </bottom>
      </border>
    </dxf>
  </rfmt>
  <rfmt sheetId="15" sqref="I30" start="0" length="0">
    <dxf>
      <border outline="0">
        <bottom style="thin">
          <color indexed="64"/>
        </bottom>
      </border>
    </dxf>
  </rfmt>
  <rfmt sheetId="15" sqref="J30" start="0" length="0">
    <dxf>
      <border outline="0">
        <bottom style="thin">
          <color indexed="64"/>
        </bottom>
      </border>
    </dxf>
  </rfmt>
  <rfmt sheetId="15" sqref="K30" start="0" length="0">
    <dxf>
      <border outline="0">
        <bottom style="thin">
          <color indexed="64"/>
        </bottom>
      </border>
    </dxf>
  </rfmt>
  <rcc rId="1689" sId="15" numFmtId="19">
    <oc r="C31">
      <v>42719</v>
    </oc>
    <nc r="C31">
      <v>42739</v>
    </nc>
  </rcc>
  <rcc rId="1690" sId="15" xfDxf="1" dxf="1">
    <oc r="A31" t="inlineStr">
      <is>
        <t>TBA</t>
      </is>
    </oc>
    <nc r="A31" t="inlineStr">
      <is>
        <t>SALAHUDDIN</t>
      </is>
    </nc>
    <ndxf>
      <border outline="0">
        <left style="thin">
          <color indexed="64"/>
        </left>
      </border>
    </ndxf>
  </rcc>
  <rcc rId="1691" sId="15" quotePrefix="1">
    <nc r="B31" t="inlineStr">
      <is>
        <t>653W</t>
      </is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" sId="15">
    <oc r="A19" t="inlineStr">
      <is>
        <r>
          <t xml:space="preserve">JEBEL ALI </t>
        </r>
        <r>
          <rPr>
            <sz val="10"/>
            <color rgb="FFFF0000"/>
            <rFont val="Arial"/>
            <family val="2"/>
          </rPr>
          <t>(FULL)</t>
        </r>
      </is>
    </oc>
    <nc r="A19" t="inlineStr">
      <is>
        <r>
          <t xml:space="preserve">JEBEL ALI </t>
        </r>
        <r>
          <rPr>
            <sz val="10"/>
            <color rgb="FFFF0000"/>
            <rFont val="Arial"/>
            <family val="2"/>
          </rPr>
          <t>(FULL - possible omit FXT)</t>
        </r>
      </is>
    </nc>
  </rcc>
  <rcv guid="{AFA97FE5-EB2D-4EBD-A937-DC2E6D78335A}" action="delete"/>
  <rdn rId="0" localSheetId="2" customView="1" name="Z_AFA97FE5_EB2D_4EBD_A937_DC2E6D78335A_.wvu.Cols" hidden="1" oldHidden="1">
    <formula>'ASPA 1'!$H:$I,'ASPA 1'!$K:$K</formula>
    <oldFormula>'ASPA 1'!$H:$I,'ASPA 1'!$K:$K</oldFormula>
  </rdn>
  <rdn rId="0" localSheetId="3" customView="1" name="Z_AFA97FE5_EB2D_4EBD_A937_DC2E6D78335A_.wvu.PrintArea" hidden="1" oldHidden="1">
    <formula>'ASPA 2'!$A$1:$O$65</formula>
    <oldFormula>'ASPA 2'!$A$1:$O$65</oldFormula>
  </rdn>
  <rdn rId="0" localSheetId="7" customView="1" name="Z_AFA97FE5_EB2D_4EBD_A937_DC2E6D78335A_.wvu.Rows" hidden="1" oldHidden="1">
    <formula>'AAUS NL (TPP)'!$35:$70</formula>
    <oldFormula>'AAUS NL (TPP)'!$35:$70</oldFormula>
  </rdn>
  <rdn rId="0" localSheetId="17" customView="1" name="Z_AFA97FE5_EB2D_4EBD_A937_DC2E6D78335A_.wvu.FilterData" hidden="1" oldHidden="1">
    <formula>ECAS!$A$6</formula>
    <oldFormula>ECAS!$A$6</oldFormula>
  </rdn>
  <rcv guid="{AFA97FE5-EB2D-4EBD-A937-DC2E6D78335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0">
  <userInfo guid="{6FC878CB-237B-428F-818B-FC03243085BB}" name="Nguyen Hoan My" id="-831336327" dateTime="2016-11-02T08:52:33"/>
  <userInfo guid="{39B1E178-8A42-4928-BB7E-BA18A243A505}" name="Nguyen Hoan My" id="-831371108" dateTime="2016-11-03T09:08:35"/>
  <userInfo guid="{E8403637-C605-44A1-A1BB-193DFA11036B}" name="Nguyen Hoan My" id="-831349656" dateTime="2016-11-11T08:53:30"/>
  <userInfo guid="{FD348143-B1FA-4354-A848-517F97E1EA83}" name="Nguyen Hoan My" id="-831361762" dateTime="2016-12-09T08:54:50"/>
  <userInfo guid="{FD348143-B1FA-4354-A848-517F97E1EA83}" name="Nguyen Hoan My" id="-831372249" dateTime="2016-12-09T14:02:29"/>
  <userInfo guid="{4D8CB812-343C-45B1-B772-F7B085C75DAB}" name="Nguyen Bich Thuy" id="-1863999557" dateTime="2016-12-30T09:03:14"/>
  <userInfo guid="{4D8CB812-343C-45B1-B772-F7B085C75DAB}" name="Doan Thi Hai Thuyen" id="-100594973" dateTime="2016-12-30T09:17:56"/>
  <userInfo guid="{18ABC631-37EB-4437-AA92-87C43F2BF755}" name="Nguyen Hoan My" id="-831366209" dateTime="2017-01-16T08:53:11"/>
  <userInfo guid="{26CE6CD8-0FBB-4934-8133-E6C21AA8D1FE}" name="Nguyen Bich Thuy" id="-1864017967" dateTime="2017-01-16T09:02:18"/>
  <userInfo guid="{B94139FD-85A9-4DF5-9828-189CE78D76AA}" name="Doan Thi Hai Thuyen" id="-100562930" dateTime="2017-01-16T10:00:5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hamburgsud-line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40.bin"/><Relationship Id="rId4" Type="http://schemas.openxmlformats.org/officeDocument/2006/relationships/hyperlink" Target="http://www.hamburgsud-line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44.bin"/><Relationship Id="rId4" Type="http://schemas.openxmlformats.org/officeDocument/2006/relationships/hyperlink" Target="http://www.hamburgsud-line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48.bin"/><Relationship Id="rId4" Type="http://schemas.openxmlformats.org/officeDocument/2006/relationships/hyperlink" Target="http://www.hamburgsud-line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52.bin"/><Relationship Id="rId4" Type="http://schemas.openxmlformats.org/officeDocument/2006/relationships/hyperlink" Target="http://www.hamburgsud-line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drawing" Target="../drawings/drawing14.xml"/><Relationship Id="rId5" Type="http://schemas.openxmlformats.org/officeDocument/2006/relationships/printerSettings" Target="../printerSettings/printerSettings56.bin"/><Relationship Id="rId4" Type="http://schemas.openxmlformats.org/officeDocument/2006/relationships/hyperlink" Target="http://www.hamburgsud-line.com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printerSettings" Target="../printerSettings/printerSettings59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drawing" Target="../drawings/drawing15.xml"/><Relationship Id="rId5" Type="http://schemas.openxmlformats.org/officeDocument/2006/relationships/printerSettings" Target="../printerSettings/printerSettings60.bin"/><Relationship Id="rId4" Type="http://schemas.openxmlformats.org/officeDocument/2006/relationships/hyperlink" Target="http://www.hamburgsud-line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drawing" Target="../drawings/drawing16.xml"/><Relationship Id="rId5" Type="http://schemas.openxmlformats.org/officeDocument/2006/relationships/printerSettings" Target="../printerSettings/printerSettings64.bin"/><Relationship Id="rId4" Type="http://schemas.openxmlformats.org/officeDocument/2006/relationships/hyperlink" Target="http://www.hamburgsud-line.com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drawing" Target="../drawings/drawing17.xml"/><Relationship Id="rId5" Type="http://schemas.openxmlformats.org/officeDocument/2006/relationships/printerSettings" Target="../printerSettings/printerSettings68.bin"/><Relationship Id="rId4" Type="http://schemas.openxmlformats.org/officeDocument/2006/relationships/hyperlink" Target="http://www.hamburgsud-line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7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hamburgsud-line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printerSettings" Target="../printerSettings/printerSettings11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hamburgsud-line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0.bin"/><Relationship Id="rId4" Type="http://schemas.openxmlformats.org/officeDocument/2006/relationships/hyperlink" Target="http://www.hamburgsud-line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24.bin"/><Relationship Id="rId4" Type="http://schemas.openxmlformats.org/officeDocument/2006/relationships/hyperlink" Target="http://www.hamburgsud-line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printerSettings" Target="../printerSettings/printerSettings27.bin"/><Relationship Id="rId7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28.bin"/><Relationship Id="rId4" Type="http://schemas.openxmlformats.org/officeDocument/2006/relationships/hyperlink" Target="http://www.hamburgsud-line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32.bin"/><Relationship Id="rId4" Type="http://schemas.openxmlformats.org/officeDocument/2006/relationships/hyperlink" Target="http://www.hamburgsud-line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36.bin"/><Relationship Id="rId4" Type="http://schemas.openxmlformats.org/officeDocument/2006/relationships/hyperlink" Target="http://www.hamburgsud-l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43" workbookViewId="0">
      <selection activeCell="C66" sqref="C66"/>
    </sheetView>
  </sheetViews>
  <sheetFormatPr defaultRowHeight="12.75" x14ac:dyDescent="0.2"/>
  <cols>
    <col min="1" max="1" width="34" customWidth="1"/>
    <col min="2" max="2" width="30.42578125" customWidth="1"/>
    <col min="3" max="3" width="17.42578125" customWidth="1"/>
    <col min="4" max="4" width="8.7109375" customWidth="1"/>
    <col min="5" max="5" width="11" customWidth="1"/>
    <col min="6" max="6" width="8.42578125" customWidth="1"/>
    <col min="7" max="7" width="9.85546875" customWidth="1"/>
    <col min="8" max="9" width="10.140625" customWidth="1"/>
    <col min="11" max="11" width="7.42578125" customWidth="1"/>
    <col min="12" max="12" width="9.140625" customWidth="1"/>
    <col min="13" max="13" width="10.85546875" customWidth="1"/>
    <col min="14" max="14" width="13.42578125" customWidth="1"/>
    <col min="15" max="15" width="12.7109375" customWidth="1"/>
    <col min="16" max="16" width="13.7109375" customWidth="1"/>
  </cols>
  <sheetData>
    <row r="1" spans="1:19" x14ac:dyDescent="0.2">
      <c r="A1" s="1"/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7.75" x14ac:dyDescent="0.4">
      <c r="A2" s="6"/>
      <c r="B2" s="6"/>
      <c r="C2" s="7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">
      <c r="A3" s="2"/>
      <c r="B3" s="2"/>
      <c r="C3" s="3"/>
      <c r="D3" s="3"/>
      <c r="E3" s="3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">
      <c r="A4" s="2"/>
      <c r="B4" s="2"/>
      <c r="C4" s="3"/>
      <c r="D4" s="3"/>
      <c r="E4" s="3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30" customHeight="1" x14ac:dyDescent="0.3">
      <c r="A5" s="10" t="s">
        <v>0</v>
      </c>
      <c r="B5" s="2"/>
      <c r="C5" s="11"/>
      <c r="D5" s="12"/>
      <c r="E5" s="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8" x14ac:dyDescent="0.25">
      <c r="A6" s="15"/>
      <c r="B6" s="2"/>
      <c r="C6" s="3"/>
      <c r="D6" s="3"/>
      <c r="E6" s="3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4" customHeight="1" x14ac:dyDescent="0.25">
      <c r="A7" s="16" t="s">
        <v>1</v>
      </c>
      <c r="B7" s="476" t="s">
        <v>2</v>
      </c>
      <c r="C7" s="476"/>
      <c r="D7" s="476"/>
      <c r="E7" s="476"/>
      <c r="F7" s="4"/>
      <c r="G7" s="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4" customHeight="1" x14ac:dyDescent="0.2">
      <c r="A8" s="477" t="s">
        <v>3</v>
      </c>
      <c r="B8" s="478" t="s">
        <v>4</v>
      </c>
      <c r="C8" s="478"/>
      <c r="D8" s="478"/>
      <c r="E8" s="478"/>
      <c r="F8" s="4"/>
      <c r="G8" s="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24" customHeight="1" x14ac:dyDescent="0.2">
      <c r="A9" s="477"/>
      <c r="B9" s="479" t="s">
        <v>5</v>
      </c>
      <c r="C9" s="479"/>
      <c r="D9" s="479"/>
      <c r="E9" s="479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24" customHeight="1" x14ac:dyDescent="0.2">
      <c r="A10" s="477"/>
      <c r="B10" s="480" t="s">
        <v>6</v>
      </c>
      <c r="C10" s="480"/>
      <c r="D10" s="480"/>
      <c r="E10" s="480"/>
      <c r="F10" s="4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24" customHeight="1" x14ac:dyDescent="0.2">
      <c r="A11" s="477" t="s">
        <v>7</v>
      </c>
      <c r="B11" s="478" t="s">
        <v>8</v>
      </c>
      <c r="C11" s="478"/>
      <c r="D11" s="478"/>
      <c r="E11" s="478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24" customHeight="1" x14ac:dyDescent="0.2">
      <c r="A12" s="477"/>
      <c r="B12" s="479" t="s">
        <v>9</v>
      </c>
      <c r="C12" s="479"/>
      <c r="D12" s="479"/>
      <c r="E12" s="479"/>
      <c r="F12" s="4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24" customHeight="1" x14ac:dyDescent="0.2">
      <c r="A13" s="477"/>
      <c r="B13" s="481" t="s">
        <v>10</v>
      </c>
      <c r="C13" s="481"/>
      <c r="D13" s="481"/>
      <c r="E13" s="481"/>
      <c r="F13" s="4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24" customHeight="1" x14ac:dyDescent="0.2">
      <c r="A14" s="477"/>
      <c r="B14" s="482" t="s">
        <v>11</v>
      </c>
      <c r="C14" s="483"/>
      <c r="D14" s="483"/>
      <c r="E14" s="484"/>
      <c r="F14" s="4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24" customHeight="1" x14ac:dyDescent="0.2">
      <c r="A15" s="477"/>
      <c r="B15" s="482" t="s">
        <v>12</v>
      </c>
      <c r="C15" s="483"/>
      <c r="D15" s="483"/>
      <c r="E15" s="484"/>
      <c r="F15" s="4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24" customHeight="1" x14ac:dyDescent="0.2">
      <c r="A16" s="477"/>
      <c r="B16" s="480" t="s">
        <v>13</v>
      </c>
      <c r="C16" s="480"/>
      <c r="D16" s="480"/>
      <c r="E16" s="480"/>
      <c r="F16" s="4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24" customHeight="1" x14ac:dyDescent="0.2">
      <c r="A17" s="477" t="s">
        <v>14</v>
      </c>
      <c r="B17" s="485" t="s">
        <v>15</v>
      </c>
      <c r="C17" s="478"/>
      <c r="D17" s="478"/>
      <c r="E17" s="478"/>
      <c r="F17" s="4"/>
      <c r="G17" s="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24" customHeight="1" x14ac:dyDescent="0.2">
      <c r="A18" s="477"/>
      <c r="B18" s="486" t="s">
        <v>16</v>
      </c>
      <c r="C18" s="487"/>
      <c r="D18" s="487"/>
      <c r="E18" s="487"/>
      <c r="F18" s="4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4" customHeight="1" x14ac:dyDescent="0.2">
      <c r="A19" s="474" t="s">
        <v>17</v>
      </c>
      <c r="B19" s="17" t="s">
        <v>18</v>
      </c>
      <c r="C19" s="18"/>
      <c r="D19" s="18"/>
      <c r="E19" s="19"/>
      <c r="F19" s="4"/>
      <c r="G19" s="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4" customHeight="1" x14ac:dyDescent="0.2">
      <c r="A20" s="475"/>
      <c r="B20" s="20"/>
      <c r="C20" s="21"/>
      <c r="D20" s="21"/>
      <c r="E20" s="19"/>
      <c r="F20" s="4"/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4" customHeight="1" x14ac:dyDescent="0.2">
      <c r="A21" s="477" t="s">
        <v>19</v>
      </c>
      <c r="B21" s="478" t="s">
        <v>20</v>
      </c>
      <c r="C21" s="478"/>
      <c r="D21" s="478"/>
      <c r="E21" s="478"/>
      <c r="F21" s="4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4" customHeight="1" x14ac:dyDescent="0.2">
      <c r="A22" s="477"/>
      <c r="B22" s="479" t="s">
        <v>21</v>
      </c>
      <c r="C22" s="479"/>
      <c r="D22" s="479"/>
      <c r="E22" s="479"/>
      <c r="F22" s="4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4" customHeight="1" x14ac:dyDescent="0.2">
      <c r="A23" s="477"/>
      <c r="B23" s="479" t="s">
        <v>22</v>
      </c>
      <c r="C23" s="479"/>
      <c r="D23" s="479"/>
      <c r="E23" s="479"/>
      <c r="F23" s="4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24" customHeight="1" x14ac:dyDescent="0.2">
      <c r="A24" s="474" t="s">
        <v>23</v>
      </c>
      <c r="B24" s="22" t="s">
        <v>24</v>
      </c>
      <c r="C24" s="18"/>
      <c r="D24" s="18"/>
      <c r="E24" s="23"/>
      <c r="F24" s="4"/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4" customHeight="1" x14ac:dyDescent="0.2">
      <c r="A25" s="489"/>
      <c r="B25" s="20"/>
      <c r="C25" s="21"/>
      <c r="D25" s="21"/>
      <c r="E25" s="19"/>
      <c r="F25" s="4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4" customHeight="1" x14ac:dyDescent="0.2">
      <c r="A26" s="477" t="s">
        <v>25</v>
      </c>
      <c r="B26" s="478" t="s">
        <v>26</v>
      </c>
      <c r="C26" s="478"/>
      <c r="D26" s="478"/>
      <c r="E26" s="478"/>
      <c r="F26" s="4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4" customHeight="1" x14ac:dyDescent="0.2">
      <c r="A27" s="477"/>
      <c r="B27" s="490" t="s">
        <v>27</v>
      </c>
      <c r="C27" s="487"/>
      <c r="D27" s="487"/>
      <c r="E27" s="487"/>
      <c r="F27" s="4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4" customHeight="1" x14ac:dyDescent="0.2">
      <c r="A28" s="474" t="s">
        <v>28</v>
      </c>
      <c r="B28" s="24" t="s">
        <v>29</v>
      </c>
      <c r="C28" s="18"/>
      <c r="D28" s="18"/>
      <c r="E28" s="19"/>
      <c r="F28" s="4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4" customHeight="1" x14ac:dyDescent="0.2">
      <c r="A29" s="488"/>
      <c r="B29" s="25"/>
      <c r="C29" s="26"/>
      <c r="D29" s="26"/>
      <c r="E29" s="19"/>
      <c r="F29" s="4"/>
      <c r="G29" s="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4" customHeight="1" x14ac:dyDescent="0.2">
      <c r="A30" s="477" t="s">
        <v>30</v>
      </c>
      <c r="B30" s="485" t="s">
        <v>31</v>
      </c>
      <c r="C30" s="478"/>
      <c r="D30" s="478"/>
      <c r="E30" s="478"/>
      <c r="F30" s="4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4" customHeight="1" x14ac:dyDescent="0.2">
      <c r="A31" s="477"/>
      <c r="B31" s="487"/>
      <c r="C31" s="487"/>
      <c r="D31" s="487"/>
      <c r="E31" s="487"/>
      <c r="F31" s="4"/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4" customHeight="1" x14ac:dyDescent="0.2">
      <c r="A32" s="474" t="s">
        <v>32</v>
      </c>
      <c r="B32" s="24" t="s">
        <v>33</v>
      </c>
      <c r="C32" s="18"/>
      <c r="D32" s="18"/>
      <c r="E32" s="19"/>
      <c r="F32" s="4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24" customHeight="1" x14ac:dyDescent="0.2">
      <c r="A33" s="488"/>
      <c r="B33" s="27"/>
      <c r="C33" s="26"/>
      <c r="D33" s="26"/>
      <c r="E33" s="19"/>
      <c r="F33" s="4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24" customHeight="1" x14ac:dyDescent="0.2">
      <c r="A34" s="474" t="s">
        <v>34</v>
      </c>
      <c r="B34" s="478" t="s">
        <v>35</v>
      </c>
      <c r="C34" s="478"/>
      <c r="D34" s="478"/>
      <c r="E34" s="478"/>
      <c r="F34" s="4"/>
      <c r="G34" s="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24" customHeight="1" x14ac:dyDescent="0.2">
      <c r="A35" s="475"/>
      <c r="B35" s="479" t="s">
        <v>36</v>
      </c>
      <c r="C35" s="479"/>
      <c r="D35" s="479"/>
      <c r="E35" s="479"/>
      <c r="F35" s="4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24" customHeight="1" x14ac:dyDescent="0.2">
      <c r="A36" s="488"/>
      <c r="B36" s="27" t="s">
        <v>37</v>
      </c>
      <c r="C36" s="26"/>
      <c r="D36" s="26"/>
      <c r="E36" s="28"/>
      <c r="F36" s="4"/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24" customHeight="1" x14ac:dyDescent="0.2">
      <c r="A37" s="474" t="s">
        <v>38</v>
      </c>
      <c r="B37" s="478" t="s">
        <v>39</v>
      </c>
      <c r="C37" s="478"/>
      <c r="D37" s="478"/>
      <c r="E37" s="478"/>
      <c r="F37" s="4"/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24" customHeight="1" x14ac:dyDescent="0.2">
      <c r="A38" s="488"/>
      <c r="B38" s="27"/>
      <c r="C38" s="26"/>
      <c r="D38" s="26"/>
      <c r="E38" s="28"/>
      <c r="F38" s="4"/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24" customHeight="1" x14ac:dyDescent="0.2">
      <c r="A39" s="474" t="s">
        <v>40</v>
      </c>
      <c r="B39" s="478" t="s">
        <v>41</v>
      </c>
      <c r="C39" s="478"/>
      <c r="D39" s="478"/>
      <c r="E39" s="478"/>
      <c r="F39" s="4"/>
      <c r="G39" s="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24" customHeight="1" x14ac:dyDescent="0.2">
      <c r="A40" s="488"/>
      <c r="B40" s="27"/>
      <c r="C40" s="26"/>
      <c r="D40" s="26"/>
      <c r="E40" s="28"/>
      <c r="F40" s="4"/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24" customHeight="1" x14ac:dyDescent="0.2">
      <c r="A41" s="474" t="s">
        <v>42</v>
      </c>
      <c r="B41" s="29" t="s">
        <v>43</v>
      </c>
      <c r="C41" s="30"/>
      <c r="D41" s="30"/>
      <c r="E41" s="31"/>
      <c r="F41" s="4"/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24" customHeight="1" x14ac:dyDescent="0.2">
      <c r="A42" s="488"/>
      <c r="B42" s="27"/>
      <c r="C42" s="26"/>
      <c r="D42" s="26"/>
      <c r="E42" s="28"/>
      <c r="F42" s="4"/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24" customHeight="1" x14ac:dyDescent="0.2">
      <c r="A43" s="474" t="s">
        <v>44</v>
      </c>
      <c r="B43" s="29" t="s">
        <v>45</v>
      </c>
      <c r="C43" s="32"/>
      <c r="D43" s="32"/>
      <c r="E43" s="33"/>
      <c r="F43" s="4"/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24" customHeight="1" x14ac:dyDescent="0.2">
      <c r="A44" s="488"/>
      <c r="B44" s="27"/>
      <c r="C44" s="26"/>
      <c r="D44" s="26"/>
      <c r="E44" s="28"/>
      <c r="F44" s="4"/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24" customHeight="1" x14ac:dyDescent="0.2">
      <c r="A45" s="474" t="s">
        <v>46</v>
      </c>
      <c r="B45" s="29" t="s">
        <v>47</v>
      </c>
      <c r="C45" s="32"/>
      <c r="D45" s="32"/>
      <c r="E45" s="33"/>
      <c r="F45" s="4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24" customHeight="1" x14ac:dyDescent="0.2">
      <c r="A46" s="488"/>
      <c r="B46" s="27"/>
      <c r="C46" s="26"/>
      <c r="D46" s="26"/>
      <c r="E46" s="28"/>
      <c r="F46" s="4"/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24" customHeight="1" x14ac:dyDescent="0.2">
      <c r="A47" s="474" t="s">
        <v>48</v>
      </c>
      <c r="B47" s="29" t="s">
        <v>49</v>
      </c>
      <c r="C47" s="32"/>
      <c r="D47" s="32"/>
      <c r="E47" s="33"/>
      <c r="F47" s="4"/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24" customHeight="1" x14ac:dyDescent="0.2">
      <c r="A48" s="488"/>
      <c r="B48" s="27"/>
      <c r="C48" s="26"/>
      <c r="D48" s="26"/>
      <c r="E48" s="28"/>
      <c r="F48" s="4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24" customHeight="1" x14ac:dyDescent="0.25">
      <c r="A49" s="15"/>
      <c r="B49" s="21"/>
      <c r="C49" s="21"/>
      <c r="D49" s="21"/>
      <c r="E49" s="21"/>
      <c r="F49" s="4"/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15.75" x14ac:dyDescent="0.25">
      <c r="A50" s="34" t="s">
        <v>50</v>
      </c>
      <c r="B50" s="4"/>
      <c r="C50" s="35" t="s">
        <v>51</v>
      </c>
      <c r="G50" s="35"/>
      <c r="H50" s="36"/>
      <c r="I50" s="36"/>
      <c r="J50" s="36"/>
      <c r="K50" s="37"/>
      <c r="L50" s="37"/>
      <c r="M50" s="38"/>
      <c r="N50" s="39"/>
    </row>
    <row r="51" spans="1:19" ht="15" x14ac:dyDescent="0.2">
      <c r="A51" s="40" t="s">
        <v>52</v>
      </c>
      <c r="B51" s="4"/>
      <c r="C51" s="41" t="s">
        <v>53</v>
      </c>
      <c r="D51" s="42" t="s">
        <v>54</v>
      </c>
      <c r="G51" s="4"/>
      <c r="J51" s="36"/>
      <c r="K51" s="39"/>
      <c r="L51" s="5"/>
      <c r="M51" s="41"/>
      <c r="N51" s="5"/>
    </row>
    <row r="52" spans="1:19" ht="16.5" x14ac:dyDescent="0.3">
      <c r="A52" s="40" t="s">
        <v>55</v>
      </c>
      <c r="B52" s="14"/>
      <c r="C52" s="41"/>
      <c r="D52" s="42" t="s">
        <v>56</v>
      </c>
      <c r="G52" s="4"/>
      <c r="J52" s="36"/>
      <c r="K52" s="39"/>
      <c r="L52" s="5"/>
      <c r="M52" s="5"/>
      <c r="N52" s="43"/>
    </row>
    <row r="53" spans="1:19" ht="15" x14ac:dyDescent="0.2">
      <c r="A53" s="40" t="s">
        <v>57</v>
      </c>
      <c r="B53" s="14"/>
      <c r="C53" s="41"/>
      <c r="D53" s="42" t="s">
        <v>58</v>
      </c>
      <c r="G53" s="4"/>
      <c r="J53" s="36"/>
      <c r="K53" s="39"/>
      <c r="L53" s="5"/>
      <c r="M53" s="5"/>
      <c r="N53" s="5"/>
    </row>
    <row r="54" spans="1:19" ht="15" x14ac:dyDescent="0.2">
      <c r="A54" s="40" t="s">
        <v>59</v>
      </c>
      <c r="B54" s="14"/>
      <c r="C54" s="41"/>
      <c r="D54" s="42" t="s">
        <v>60</v>
      </c>
      <c r="G54" s="4"/>
      <c r="J54" s="36"/>
      <c r="K54" s="39"/>
      <c r="L54" s="5"/>
      <c r="M54" s="5"/>
      <c r="N54" s="5"/>
    </row>
    <row r="55" spans="1:19" x14ac:dyDescent="0.2">
      <c r="A55" s="44" t="s">
        <v>61</v>
      </c>
      <c r="B55" s="14"/>
      <c r="C55" s="4"/>
      <c r="D55" s="42" t="s">
        <v>62</v>
      </c>
      <c r="G55" s="4"/>
      <c r="J55" s="5"/>
      <c r="K55" s="5"/>
      <c r="L55" s="5"/>
      <c r="M55" s="5"/>
      <c r="N55" s="5"/>
    </row>
    <row r="56" spans="1:19" ht="15" x14ac:dyDescent="0.2">
      <c r="C56" s="41" t="s">
        <v>63</v>
      </c>
      <c r="D56" s="42" t="s">
        <v>64</v>
      </c>
      <c r="G56" s="4"/>
      <c r="J56" s="36"/>
      <c r="K56" s="39"/>
      <c r="L56" s="5"/>
      <c r="M56" s="5"/>
      <c r="N56" s="5"/>
    </row>
    <row r="57" spans="1:19" ht="15.75" x14ac:dyDescent="0.25">
      <c r="C57" s="45"/>
      <c r="D57" s="42" t="s">
        <v>65</v>
      </c>
      <c r="G57" s="4"/>
      <c r="J57" s="36"/>
      <c r="K57" s="39"/>
      <c r="L57" s="5"/>
      <c r="M57" s="5"/>
      <c r="N57" s="5"/>
      <c r="P57" s="5"/>
      <c r="Q57" s="5"/>
      <c r="R57" s="5"/>
      <c r="S57" s="5"/>
    </row>
    <row r="58" spans="1:19" ht="15.75" x14ac:dyDescent="0.25">
      <c r="C58" s="45"/>
      <c r="D58" s="42" t="s">
        <v>66</v>
      </c>
      <c r="G58" s="4"/>
      <c r="J58" s="36"/>
      <c r="K58" s="39"/>
      <c r="L58" s="5"/>
      <c r="M58" s="5"/>
      <c r="N58" s="5"/>
      <c r="P58" s="5"/>
      <c r="Q58" s="5"/>
      <c r="R58" s="5"/>
      <c r="S58" s="5"/>
    </row>
    <row r="59" spans="1:19" ht="15.75" x14ac:dyDescent="0.25">
      <c r="C59" s="45"/>
      <c r="D59" s="42" t="s">
        <v>67</v>
      </c>
      <c r="G59" s="4"/>
      <c r="J59" s="36"/>
      <c r="K59" s="39"/>
      <c r="L59" s="5"/>
      <c r="M59" s="5"/>
      <c r="N59" s="5"/>
      <c r="P59" s="5"/>
      <c r="Q59" s="5"/>
      <c r="R59" s="5"/>
      <c r="S59" s="5"/>
    </row>
    <row r="60" spans="1:19" ht="16.5" x14ac:dyDescent="0.3">
      <c r="C60" s="41" t="s">
        <v>68</v>
      </c>
      <c r="D60" s="42" t="s">
        <v>69</v>
      </c>
      <c r="G60" s="4"/>
      <c r="J60" s="5"/>
      <c r="K60" s="43"/>
      <c r="L60" s="43"/>
      <c r="N60" s="5"/>
      <c r="P60" s="5"/>
      <c r="Q60" s="5"/>
      <c r="R60" s="5"/>
      <c r="S60" s="5"/>
    </row>
    <row r="61" spans="1:19" x14ac:dyDescent="0.2">
      <c r="A61" s="2"/>
      <c r="B61" s="2"/>
      <c r="C61" s="3"/>
      <c r="D61" s="42" t="s">
        <v>70</v>
      </c>
      <c r="G61" s="4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x14ac:dyDescent="0.2">
      <c r="A62" s="2"/>
      <c r="B62" s="2"/>
      <c r="C62" s="3"/>
      <c r="D62" s="42" t="s">
        <v>71</v>
      </c>
      <c r="E62" s="3"/>
      <c r="F62" s="4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x14ac:dyDescent="0.2">
      <c r="A63" s="2"/>
      <c r="B63" s="2"/>
      <c r="C63" s="3"/>
      <c r="D63" s="3"/>
      <c r="E63" s="3"/>
      <c r="F63" s="4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</sheetData>
  <customSheetViews>
    <customSheetView guid="{D813C7F1-82AD-4177-A0B6-DF780F250157}" topLeftCell="A43">
      <selection activeCell="C66" sqref="C66"/>
      <pageMargins left="0.39" right="0.18" top="0.51" bottom="0.46" header="0.5" footer="0.5"/>
      <pageSetup paperSize="9" scale="95" orientation="landscape" r:id="rId1"/>
      <headerFooter alignWithMargins="0"/>
    </customSheetView>
    <customSheetView guid="{AFA97FE5-EB2D-4EBD-A937-DC2E6D78335A}" topLeftCell="A43">
      <selection activeCell="C66" sqref="C66"/>
      <pageMargins left="0.39" right="0.18" top="0.51" bottom="0.46" header="0.5" footer="0.5"/>
      <pageSetup paperSize="9" scale="95" orientation="landscape" r:id="rId2"/>
      <headerFooter alignWithMargins="0"/>
    </customSheetView>
    <customSheetView guid="{A1E0DC65-553C-444F-B2FF-A96031258B72}" topLeftCell="A43">
      <selection activeCell="C66" sqref="C66"/>
      <pageMargins left="0.39" right="0.18" top="0.51" bottom="0.46" header="0.5" footer="0.5"/>
      <pageSetup paperSize="9" scale="95" orientation="landscape" r:id="rId3"/>
      <headerFooter alignWithMargins="0"/>
    </customSheetView>
  </customSheetViews>
  <mergeCells count="40">
    <mergeCell ref="A45:A46"/>
    <mergeCell ref="A47:A48"/>
    <mergeCell ref="A37:A38"/>
    <mergeCell ref="B37:E37"/>
    <mergeCell ref="A39:A40"/>
    <mergeCell ref="B39:E39"/>
    <mergeCell ref="A41:A42"/>
    <mergeCell ref="A43:A44"/>
    <mergeCell ref="A34:A36"/>
    <mergeCell ref="B34:E34"/>
    <mergeCell ref="B35:E35"/>
    <mergeCell ref="A21:A23"/>
    <mergeCell ref="B21:E21"/>
    <mergeCell ref="B22:E22"/>
    <mergeCell ref="B23:E23"/>
    <mergeCell ref="A24:A25"/>
    <mergeCell ref="A26:A27"/>
    <mergeCell ref="B26:E26"/>
    <mergeCell ref="B27:E27"/>
    <mergeCell ref="A28:A29"/>
    <mergeCell ref="A30:A31"/>
    <mergeCell ref="B30:E30"/>
    <mergeCell ref="B31:E31"/>
    <mergeCell ref="A32:A33"/>
    <mergeCell ref="A19:A20"/>
    <mergeCell ref="B7:E7"/>
    <mergeCell ref="A8:A10"/>
    <mergeCell ref="B8:E8"/>
    <mergeCell ref="B9:E9"/>
    <mergeCell ref="B10:E10"/>
    <mergeCell ref="A11:A16"/>
    <mergeCell ref="B11:E11"/>
    <mergeCell ref="B12:E12"/>
    <mergeCell ref="B13:E13"/>
    <mergeCell ref="B14:E14"/>
    <mergeCell ref="B15:E15"/>
    <mergeCell ref="B16:E16"/>
    <mergeCell ref="A17:A18"/>
    <mergeCell ref="B17:E17"/>
    <mergeCell ref="B18:E18"/>
  </mergeCells>
  <hyperlinks>
    <hyperlink ref="A5" r:id="rId4"/>
    <hyperlink ref="A11:A16" location="'ASPA 2'!A1" display="ASPA 2"/>
    <hyperlink ref="A8:A10" location="'ASPA 1'!A1" display="ASPA 1"/>
    <hyperlink ref="A17:A18" location="'ASPA 3'!A1" display="ASPA3"/>
    <hyperlink ref="A21:A23" location="'ANZL '!A1" display="ANZL"/>
    <hyperlink ref="A26:A27" location="ASIP!A1" display="ASIP"/>
    <hyperlink ref="A30:A31" location="'ASIA 1'!A1" display="ASIA 1"/>
    <hyperlink ref="A34:A35" location="'ASPA 1'!A1" display="ASPA 1"/>
    <hyperlink ref="A37" location="'ASPA 1'!A1" display="ASPA 1"/>
    <hyperlink ref="A39" location="'ASPA 1'!A1" display="ASPA 1"/>
    <hyperlink ref="A34:A36" location="'ASIA 2'!A1" display="ASIA 2"/>
    <hyperlink ref="A37:A38" location="'ASAF 1'!A1" display="ASAF 1"/>
    <hyperlink ref="A39:A40" location="'ASAF 2'!A1" display="ASAF 2"/>
    <hyperlink ref="A41" location="'NERA 1'!A1" display="NERA1"/>
    <hyperlink ref="A43" location="'NERA 2'!A1" display="NERA2"/>
    <hyperlink ref="A45" location="SERA!A1" display="SERA"/>
    <hyperlink ref="A47" location="ECAS!A1" display="ECSA"/>
    <hyperlink ref="A19:A20" location="ASCA!A1" display="ASCA"/>
    <hyperlink ref="A24:A25" location="'AAUS NL (TPP)'!A1" display="AAUS NL"/>
    <hyperlink ref="A28:A29" location="ARAS!A1" display="ARAS"/>
    <hyperlink ref="A32:A33" location="ESA!A1" display="ESA"/>
  </hyperlinks>
  <pageMargins left="0.39" right="0.18" top="0.51" bottom="0.46" header="0.5" footer="0.5"/>
  <pageSetup paperSize="9" scale="95" orientation="landscape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4" zoomScaleNormal="100" workbookViewId="0">
      <selection activeCell="A21" sqref="A21"/>
    </sheetView>
  </sheetViews>
  <sheetFormatPr defaultRowHeight="12.75" x14ac:dyDescent="0.2"/>
  <cols>
    <col min="1" max="1" width="28.7109375" style="202" customWidth="1"/>
    <col min="2" max="2" width="13.42578125" style="202" customWidth="1"/>
    <col min="3" max="4" width="10.5703125" style="202" customWidth="1"/>
    <col min="5" max="5" width="16.85546875" style="202" customWidth="1"/>
    <col min="6" max="6" width="26.42578125" style="202" customWidth="1"/>
    <col min="7" max="7" width="12.7109375" style="202" customWidth="1"/>
    <col min="8" max="8" width="24.28515625" style="202" customWidth="1"/>
    <col min="9" max="13" width="22.85546875" style="202" customWidth="1"/>
    <col min="14" max="14" width="13.85546875" style="202" customWidth="1"/>
    <col min="15" max="15" width="13.7109375" style="202" customWidth="1"/>
    <col min="16" max="16" width="14.140625" style="202" customWidth="1"/>
    <col min="17" max="17" width="11.5703125" style="202" customWidth="1"/>
    <col min="18" max="16384" width="9.140625" style="202"/>
  </cols>
  <sheetData>
    <row r="1" spans="1:18" ht="15" x14ac:dyDescent="0.25">
      <c r="A1" s="297"/>
      <c r="B1" s="14"/>
      <c r="C1" s="4"/>
      <c r="D1" s="4"/>
      <c r="E1" s="4"/>
      <c r="F1" s="4"/>
      <c r="G1" s="297"/>
      <c r="H1" s="4"/>
      <c r="I1" s="298"/>
      <c r="J1" s="4"/>
      <c r="K1" s="4"/>
      <c r="L1" s="4"/>
      <c r="M1" s="4"/>
      <c r="N1" s="4"/>
      <c r="O1" s="4"/>
      <c r="P1" s="4"/>
      <c r="Q1" s="299"/>
    </row>
    <row r="2" spans="1:18" ht="51.75" customHeight="1" x14ac:dyDescent="0.4">
      <c r="A2" s="300"/>
      <c r="B2" s="300"/>
      <c r="C2" s="300"/>
      <c r="D2" s="300"/>
      <c r="E2" s="300"/>
      <c r="F2" s="300"/>
      <c r="G2" s="301"/>
      <c r="H2" s="9"/>
      <c r="I2" s="9"/>
      <c r="J2" s="9"/>
      <c r="K2" s="9"/>
      <c r="L2" s="9"/>
      <c r="M2" s="9"/>
      <c r="N2" s="9"/>
      <c r="O2" s="9"/>
      <c r="P2" s="9"/>
      <c r="Q2" s="301"/>
      <c r="R2" s="300"/>
    </row>
    <row r="3" spans="1:18" x14ac:dyDescent="0.2">
      <c r="A3" s="206" t="s">
        <v>0</v>
      </c>
      <c r="B3" s="14"/>
      <c r="E3" s="4"/>
      <c r="F3" s="4"/>
      <c r="G3" s="297"/>
      <c r="H3" s="4"/>
      <c r="I3" s="4"/>
      <c r="J3" s="4"/>
      <c r="K3" s="4"/>
      <c r="L3" s="4"/>
      <c r="M3" s="4"/>
      <c r="N3" s="4"/>
      <c r="O3" s="4"/>
      <c r="P3" s="4"/>
      <c r="Q3" s="299"/>
    </row>
    <row r="4" spans="1:18" ht="20.25" x14ac:dyDescent="0.3">
      <c r="A4" s="502" t="s">
        <v>207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14"/>
      <c r="O4" s="14"/>
      <c r="P4" s="14"/>
      <c r="Q4" s="41"/>
      <c r="R4" s="14"/>
    </row>
    <row r="5" spans="1:18" ht="10.5" customHeight="1" x14ac:dyDescent="0.25">
      <c r="B5" s="14"/>
      <c r="E5" s="205"/>
      <c r="F5" s="302"/>
      <c r="G5" s="14"/>
      <c r="H5" s="14"/>
      <c r="I5" s="14"/>
      <c r="J5" s="14"/>
      <c r="K5" s="14"/>
      <c r="L5" s="14"/>
      <c r="M5" s="14"/>
      <c r="N5" s="14"/>
      <c r="O5" s="14"/>
      <c r="P5" s="14"/>
      <c r="Q5" s="41"/>
      <c r="R5" s="14"/>
    </row>
    <row r="6" spans="1:18" ht="15" customHeight="1" x14ac:dyDescent="0.25">
      <c r="A6" s="303"/>
      <c r="B6" s="14"/>
      <c r="D6" s="303"/>
      <c r="E6" s="303"/>
      <c r="F6" s="304"/>
      <c r="H6" s="14"/>
      <c r="I6" s="14"/>
      <c r="J6" s="14"/>
      <c r="K6" s="14"/>
      <c r="L6" s="14"/>
      <c r="M6" s="14"/>
      <c r="N6" s="14"/>
      <c r="O6" s="14"/>
      <c r="P6" s="14"/>
      <c r="Q6" s="41"/>
      <c r="R6" s="14"/>
    </row>
    <row r="7" spans="1:18" ht="15" customHeight="1" x14ac:dyDescent="0.25">
      <c r="A7" s="303" t="s">
        <v>208</v>
      </c>
      <c r="B7" s="14"/>
      <c r="D7" s="303"/>
      <c r="E7" s="303"/>
      <c r="F7" s="304"/>
      <c r="G7" s="305"/>
      <c r="H7" s="14"/>
      <c r="I7" s="14"/>
      <c r="J7" s="14"/>
      <c r="K7" s="14"/>
      <c r="L7" s="14"/>
      <c r="M7" s="14"/>
      <c r="N7" s="14"/>
      <c r="O7" s="14"/>
      <c r="P7" s="14"/>
      <c r="Q7" s="41"/>
      <c r="R7" s="14"/>
    </row>
    <row r="8" spans="1:18" ht="15" customHeight="1" x14ac:dyDescent="0.25">
      <c r="A8" s="303"/>
      <c r="B8" s="14"/>
      <c r="E8" s="303"/>
      <c r="F8" s="304"/>
      <c r="G8" s="305"/>
      <c r="H8" s="14"/>
      <c r="I8" s="14"/>
      <c r="J8" s="14"/>
      <c r="K8" s="14"/>
      <c r="L8" s="14"/>
      <c r="M8" s="14"/>
      <c r="N8" s="14"/>
      <c r="O8" s="14"/>
      <c r="P8" s="14"/>
      <c r="Q8" s="41"/>
      <c r="R8" s="14"/>
    </row>
    <row r="9" spans="1:18" ht="15" customHeight="1" x14ac:dyDescent="0.25">
      <c r="A9" s="51" t="s">
        <v>73</v>
      </c>
      <c r="B9" s="14"/>
      <c r="D9" s="303"/>
      <c r="E9" s="205"/>
      <c r="F9" s="302"/>
      <c r="G9" s="14"/>
      <c r="H9" s="14"/>
      <c r="I9" s="14"/>
      <c r="J9" s="14"/>
      <c r="K9" s="14"/>
      <c r="L9" s="14"/>
      <c r="M9" s="14"/>
      <c r="N9" s="14"/>
      <c r="O9" s="14"/>
      <c r="P9" s="14"/>
      <c r="Q9" s="41"/>
      <c r="R9" s="14"/>
    </row>
    <row r="10" spans="1:18" s="131" customFormat="1" ht="50.25" customHeight="1" x14ac:dyDescent="0.2">
      <c r="A10" s="52" t="s">
        <v>74</v>
      </c>
      <c r="B10" s="106" t="s">
        <v>75</v>
      </c>
      <c r="C10" s="493" t="s">
        <v>157</v>
      </c>
      <c r="D10" s="509"/>
      <c r="E10" s="106" t="s">
        <v>177</v>
      </c>
      <c r="F10" s="54" t="s">
        <v>78</v>
      </c>
      <c r="G10" s="54" t="s">
        <v>209</v>
      </c>
      <c r="H10" s="183" t="s">
        <v>210</v>
      </c>
      <c r="I10" s="183" t="s">
        <v>211</v>
      </c>
      <c r="J10" s="183" t="s">
        <v>212</v>
      </c>
      <c r="K10" s="183" t="s">
        <v>213</v>
      </c>
      <c r="L10" s="183" t="s">
        <v>214</v>
      </c>
      <c r="M10" s="183" t="s">
        <v>215</v>
      </c>
      <c r="N10" s="306"/>
      <c r="O10" s="306"/>
      <c r="P10" s="306"/>
      <c r="Q10" s="307"/>
    </row>
    <row r="11" spans="1:18" ht="16.5" customHeight="1" x14ac:dyDescent="0.2">
      <c r="A11" s="308" t="s">
        <v>183</v>
      </c>
      <c r="B11" s="257" t="s">
        <v>317</v>
      </c>
      <c r="C11" s="262">
        <v>42713</v>
      </c>
      <c r="D11" s="309">
        <f>C11</f>
        <v>42713</v>
      </c>
      <c r="E11" s="310">
        <f>C11+2</f>
        <v>42715</v>
      </c>
      <c r="F11" s="311" t="s">
        <v>334</v>
      </c>
      <c r="G11" s="186">
        <v>42723</v>
      </c>
      <c r="H11" s="312">
        <f>G11+24</f>
        <v>42747</v>
      </c>
      <c r="I11" s="312">
        <f>G11+25</f>
        <v>42748</v>
      </c>
      <c r="J11" s="313">
        <f>G11+27</f>
        <v>42750</v>
      </c>
      <c r="K11" s="313">
        <f>G11+30</f>
        <v>42753</v>
      </c>
      <c r="L11" s="313">
        <f>G11+31</f>
        <v>42754</v>
      </c>
      <c r="M11" s="313">
        <f>G11+39</f>
        <v>42762</v>
      </c>
      <c r="N11" s="248"/>
      <c r="O11" s="248"/>
      <c r="P11" s="248"/>
    </row>
    <row r="12" spans="1:18" ht="16.5" customHeight="1" x14ac:dyDescent="0.2">
      <c r="A12" s="314" t="s">
        <v>181</v>
      </c>
      <c r="B12" s="264" t="s">
        <v>188</v>
      </c>
      <c r="C12" s="267">
        <v>42716</v>
      </c>
      <c r="D12" s="315">
        <f>C12</f>
        <v>42716</v>
      </c>
      <c r="E12" s="316">
        <f>C12+2</f>
        <v>42718</v>
      </c>
      <c r="F12" s="317" t="s">
        <v>335</v>
      </c>
      <c r="G12" s="186"/>
      <c r="H12" s="312"/>
      <c r="I12" s="312"/>
      <c r="J12" s="313"/>
      <c r="K12" s="313"/>
      <c r="L12" s="313"/>
      <c r="M12" s="313"/>
      <c r="N12" s="248"/>
      <c r="O12" s="248"/>
      <c r="P12" s="248"/>
    </row>
    <row r="13" spans="1:18" ht="16.5" customHeight="1" x14ac:dyDescent="0.2">
      <c r="A13" s="318"/>
      <c r="B13" s="319"/>
      <c r="C13" s="270"/>
      <c r="D13" s="191"/>
      <c r="E13" s="191"/>
      <c r="F13" s="272"/>
      <c r="G13" s="290"/>
      <c r="H13" s="290"/>
      <c r="I13" s="290"/>
      <c r="J13" s="320"/>
      <c r="K13" s="320"/>
      <c r="L13" s="320"/>
      <c r="M13" s="320"/>
      <c r="N13" s="248"/>
      <c r="O13" s="248"/>
      <c r="P13" s="248"/>
    </row>
    <row r="14" spans="1:18" ht="16.5" customHeight="1" x14ac:dyDescent="0.2">
      <c r="A14" s="308" t="s">
        <v>183</v>
      </c>
      <c r="B14" s="257" t="s">
        <v>318</v>
      </c>
      <c r="C14" s="262">
        <v>42720</v>
      </c>
      <c r="D14" s="309">
        <f>C14</f>
        <v>42720</v>
      </c>
      <c r="E14" s="310">
        <f>C14+2</f>
        <v>42722</v>
      </c>
      <c r="F14" s="311" t="s">
        <v>216</v>
      </c>
      <c r="G14" s="186">
        <v>42730</v>
      </c>
      <c r="H14" s="312">
        <f>G14+24</f>
        <v>42754</v>
      </c>
      <c r="I14" s="312">
        <f>G14+25</f>
        <v>42755</v>
      </c>
      <c r="J14" s="313">
        <f>G14+27</f>
        <v>42757</v>
      </c>
      <c r="K14" s="313">
        <f>G14+30</f>
        <v>42760</v>
      </c>
      <c r="L14" s="313">
        <f>G14+31</f>
        <v>42761</v>
      </c>
      <c r="M14" s="313">
        <f>G14+39</f>
        <v>42769</v>
      </c>
      <c r="N14" s="248"/>
      <c r="O14" s="248"/>
      <c r="P14" s="248"/>
    </row>
    <row r="15" spans="1:18" ht="16.5" customHeight="1" x14ac:dyDescent="0.2">
      <c r="A15" s="314" t="s">
        <v>337</v>
      </c>
      <c r="B15" s="264" t="s">
        <v>338</v>
      </c>
      <c r="C15" s="267">
        <v>42723</v>
      </c>
      <c r="D15" s="315">
        <f>C15</f>
        <v>42723</v>
      </c>
      <c r="E15" s="316">
        <f>C15+2</f>
        <v>42725</v>
      </c>
      <c r="F15" s="317" t="s">
        <v>219</v>
      </c>
      <c r="G15" s="186"/>
      <c r="H15" s="312"/>
      <c r="I15" s="312"/>
      <c r="J15" s="313"/>
      <c r="K15" s="313"/>
      <c r="L15" s="313"/>
      <c r="M15" s="313"/>
      <c r="N15" s="248"/>
      <c r="O15" s="248"/>
      <c r="P15" s="248"/>
    </row>
    <row r="16" spans="1:18" ht="16.5" customHeight="1" x14ac:dyDescent="0.2">
      <c r="A16" s="318"/>
      <c r="B16" s="319"/>
      <c r="C16" s="270"/>
      <c r="D16" s="191"/>
      <c r="E16" s="191"/>
      <c r="F16" s="272"/>
      <c r="G16" s="290"/>
      <c r="H16" s="290"/>
      <c r="I16" s="290"/>
      <c r="J16" s="320"/>
      <c r="K16" s="320"/>
      <c r="L16" s="320"/>
      <c r="M16" s="320"/>
      <c r="N16" s="248"/>
      <c r="O16" s="248"/>
      <c r="P16" s="248"/>
    </row>
    <row r="17" spans="1:18" ht="16.5" customHeight="1" x14ac:dyDescent="0.2">
      <c r="A17" s="308" t="s">
        <v>183</v>
      </c>
      <c r="B17" s="257" t="s">
        <v>319</v>
      </c>
      <c r="C17" s="262">
        <v>42727</v>
      </c>
      <c r="D17" s="309">
        <f>C17</f>
        <v>42727</v>
      </c>
      <c r="E17" s="310">
        <f>C17+2</f>
        <v>42729</v>
      </c>
      <c r="F17" s="311" t="s">
        <v>217</v>
      </c>
      <c r="G17" s="186">
        <v>42737</v>
      </c>
      <c r="H17" s="312">
        <f>G17+24</f>
        <v>42761</v>
      </c>
      <c r="I17" s="312">
        <f>G17+25</f>
        <v>42762</v>
      </c>
      <c r="J17" s="313">
        <f>G17+27</f>
        <v>42764</v>
      </c>
      <c r="K17" s="313">
        <f>G17+30</f>
        <v>42767</v>
      </c>
      <c r="L17" s="313">
        <f>G17+31</f>
        <v>42768</v>
      </c>
      <c r="M17" s="313">
        <f>G17+39</f>
        <v>42776</v>
      </c>
      <c r="N17" s="248"/>
      <c r="O17" s="248"/>
      <c r="P17" s="248"/>
    </row>
    <row r="18" spans="1:18" ht="16.5" customHeight="1" x14ac:dyDescent="0.2">
      <c r="A18" s="314" t="s">
        <v>181</v>
      </c>
      <c r="B18" s="264" t="s">
        <v>189</v>
      </c>
      <c r="C18" s="267">
        <v>42730</v>
      </c>
      <c r="D18" s="315">
        <f>C18</f>
        <v>42730</v>
      </c>
      <c r="E18" s="316">
        <f>C18+2</f>
        <v>42732</v>
      </c>
      <c r="F18" s="317" t="s">
        <v>219</v>
      </c>
      <c r="G18" s="186"/>
      <c r="H18" s="312"/>
      <c r="I18" s="312"/>
      <c r="J18" s="313"/>
      <c r="K18" s="313"/>
      <c r="L18" s="313"/>
      <c r="M18" s="313"/>
      <c r="N18" s="248"/>
      <c r="O18" s="248"/>
      <c r="P18" s="248"/>
    </row>
    <row r="19" spans="1:18" ht="16.5" customHeight="1" x14ac:dyDescent="0.2">
      <c r="A19" s="318"/>
      <c r="B19" s="319"/>
      <c r="C19" s="270"/>
      <c r="D19" s="191"/>
      <c r="E19" s="191"/>
      <c r="F19" s="272"/>
      <c r="G19" s="290"/>
      <c r="H19" s="290"/>
      <c r="I19" s="290"/>
      <c r="J19" s="320"/>
      <c r="K19" s="320"/>
      <c r="L19" s="320"/>
      <c r="M19" s="320"/>
      <c r="N19" s="248"/>
      <c r="O19" s="248"/>
      <c r="P19" s="248"/>
    </row>
    <row r="20" spans="1:18" ht="16.5" customHeight="1" x14ac:dyDescent="0.2">
      <c r="A20" s="308" t="s">
        <v>183</v>
      </c>
      <c r="B20" s="257" t="s">
        <v>320</v>
      </c>
      <c r="C20" s="262">
        <v>42734</v>
      </c>
      <c r="D20" s="309">
        <f>C20</f>
        <v>42734</v>
      </c>
      <c r="E20" s="310">
        <f>C20+2</f>
        <v>42736</v>
      </c>
      <c r="F20" s="311" t="s">
        <v>218</v>
      </c>
      <c r="G20" s="186">
        <v>42744</v>
      </c>
      <c r="H20" s="312">
        <f>G20+24</f>
        <v>42768</v>
      </c>
      <c r="I20" s="312">
        <f>G20+25</f>
        <v>42769</v>
      </c>
      <c r="J20" s="313">
        <f>G20+27</f>
        <v>42771</v>
      </c>
      <c r="K20" s="313">
        <f>G20+30</f>
        <v>42774</v>
      </c>
      <c r="L20" s="313">
        <f>G20+31</f>
        <v>42775</v>
      </c>
      <c r="M20" s="313">
        <f>G20+39</f>
        <v>42783</v>
      </c>
      <c r="N20" s="248"/>
      <c r="O20" s="248"/>
      <c r="P20" s="248"/>
    </row>
    <row r="21" spans="1:18" ht="16.5" customHeight="1" x14ac:dyDescent="0.2">
      <c r="A21" s="314" t="s">
        <v>235</v>
      </c>
      <c r="B21" s="264"/>
      <c r="C21" s="267">
        <v>42737</v>
      </c>
      <c r="D21" s="315">
        <f>C21</f>
        <v>42737</v>
      </c>
      <c r="E21" s="316">
        <f>C21+2</f>
        <v>42739</v>
      </c>
      <c r="F21" s="317" t="s">
        <v>325</v>
      </c>
      <c r="G21" s="186"/>
      <c r="H21" s="312"/>
      <c r="I21" s="312"/>
      <c r="J21" s="313"/>
      <c r="K21" s="313"/>
      <c r="L21" s="313"/>
      <c r="M21" s="313"/>
      <c r="N21" s="248"/>
      <c r="O21" s="248"/>
      <c r="P21" s="248"/>
    </row>
    <row r="22" spans="1:18" ht="16.5" customHeight="1" x14ac:dyDescent="0.2">
      <c r="A22" s="318"/>
      <c r="B22" s="319"/>
      <c r="C22" s="270"/>
      <c r="D22" s="191"/>
      <c r="E22" s="191"/>
      <c r="F22" s="272"/>
      <c r="G22" s="290"/>
      <c r="H22" s="290"/>
      <c r="I22" s="290"/>
      <c r="J22" s="320"/>
      <c r="K22" s="320"/>
      <c r="L22" s="320"/>
      <c r="M22" s="320"/>
      <c r="N22" s="248"/>
      <c r="O22" s="248"/>
      <c r="P22" s="248"/>
    </row>
    <row r="23" spans="1:18" x14ac:dyDescent="0.2">
      <c r="B23" s="92"/>
      <c r="C23" s="96"/>
      <c r="D23" s="96"/>
      <c r="E23" s="96"/>
      <c r="G23" s="96"/>
      <c r="H23" s="296">
        <f t="shared" ref="H23:M23" si="0">H20-$C$21+1</f>
        <v>32</v>
      </c>
      <c r="I23" s="296">
        <f t="shared" si="0"/>
        <v>33</v>
      </c>
      <c r="J23" s="296">
        <f t="shared" si="0"/>
        <v>35</v>
      </c>
      <c r="K23" s="296">
        <f t="shared" si="0"/>
        <v>38</v>
      </c>
      <c r="L23" s="296">
        <f t="shared" si="0"/>
        <v>39</v>
      </c>
      <c r="M23" s="296">
        <f t="shared" si="0"/>
        <v>47</v>
      </c>
      <c r="N23" s="248"/>
      <c r="O23" s="248"/>
      <c r="P23" s="248"/>
    </row>
    <row r="24" spans="1:18" ht="18.75" customHeight="1" x14ac:dyDescent="0.2">
      <c r="A24" s="233" t="s">
        <v>170</v>
      </c>
      <c r="B24" s="92"/>
      <c r="C24" s="96"/>
      <c r="D24" s="96"/>
      <c r="E24" s="96"/>
      <c r="G24" s="96"/>
      <c r="H24" s="96"/>
      <c r="I24" s="96"/>
      <c r="J24" s="321"/>
      <c r="K24" s="321"/>
      <c r="L24" s="321"/>
      <c r="M24" s="321"/>
      <c r="N24" s="248"/>
      <c r="O24" s="248"/>
      <c r="P24" s="248"/>
    </row>
    <row r="25" spans="1:18" ht="19.5" customHeight="1" x14ac:dyDescent="0.2">
      <c r="A25" s="202" t="s">
        <v>171</v>
      </c>
      <c r="B25" s="202" t="s">
        <v>220</v>
      </c>
      <c r="D25" s="234"/>
      <c r="F25" s="88"/>
      <c r="G25" s="322"/>
      <c r="H25" s="96"/>
      <c r="I25" s="96"/>
      <c r="J25" s="321"/>
      <c r="K25" s="321"/>
      <c r="L25" s="321"/>
      <c r="M25" s="321"/>
      <c r="N25" s="248"/>
      <c r="O25" s="248"/>
      <c r="P25" s="248"/>
    </row>
    <row r="26" spans="1:18" ht="19.5" customHeight="1" x14ac:dyDescent="0.2">
      <c r="A26" s="88" t="s">
        <v>94</v>
      </c>
      <c r="B26" s="202" t="s">
        <v>192</v>
      </c>
      <c r="C26" s="93"/>
      <c r="D26" s="234"/>
      <c r="F26" s="88"/>
      <c r="G26" s="322"/>
      <c r="H26" s="96"/>
      <c r="I26" s="96"/>
      <c r="J26" s="321"/>
      <c r="K26" s="321"/>
      <c r="L26" s="321"/>
      <c r="M26" s="321"/>
      <c r="N26" s="248"/>
      <c r="O26" s="248"/>
      <c r="P26" s="248"/>
    </row>
    <row r="27" spans="1:18" x14ac:dyDescent="0.2">
      <c r="A27" s="95"/>
      <c r="B27" s="92"/>
      <c r="C27" s="234"/>
      <c r="D27" s="234"/>
      <c r="E27" s="96"/>
      <c r="F27" s="323"/>
      <c r="G27" s="96"/>
      <c r="H27" s="96"/>
      <c r="I27" s="96"/>
      <c r="J27" s="321"/>
      <c r="K27" s="321"/>
      <c r="L27" s="321"/>
      <c r="M27" s="321"/>
      <c r="N27" s="248"/>
      <c r="O27" s="248"/>
      <c r="P27" s="248"/>
    </row>
    <row r="28" spans="1:18" x14ac:dyDescent="0.2">
      <c r="A28" s="95"/>
      <c r="B28" s="92"/>
      <c r="C28" s="96"/>
      <c r="D28" s="96"/>
      <c r="E28" s="96"/>
      <c r="F28" s="323"/>
      <c r="G28" s="96"/>
      <c r="H28" s="96"/>
      <c r="I28" s="96"/>
      <c r="J28" s="321"/>
      <c r="K28" s="321"/>
      <c r="L28" s="321"/>
      <c r="M28" s="321"/>
      <c r="N28" s="248"/>
      <c r="O28" s="248"/>
      <c r="P28" s="248"/>
    </row>
    <row r="29" spans="1:18" ht="15" x14ac:dyDescent="0.2">
      <c r="A29" s="122" t="s">
        <v>104</v>
      </c>
      <c r="B29" s="21"/>
      <c r="C29" s="38"/>
      <c r="D29" s="38"/>
      <c r="E29" s="38"/>
      <c r="F29" s="98"/>
      <c r="G29" s="83"/>
      <c r="H29" s="98"/>
      <c r="I29" s="83"/>
      <c r="J29" s="98"/>
      <c r="K29" s="98"/>
      <c r="L29" s="98"/>
      <c r="M29" s="98"/>
      <c r="N29" s="248"/>
      <c r="O29" s="248"/>
      <c r="P29" s="248"/>
    </row>
    <row r="30" spans="1:18" ht="16.5" x14ac:dyDescent="0.3">
      <c r="A30" s="244" t="s">
        <v>50</v>
      </c>
      <c r="B30" s="4"/>
      <c r="C30" s="4"/>
      <c r="D30" s="4"/>
      <c r="E30" s="4"/>
      <c r="F30" s="35" t="s">
        <v>51</v>
      </c>
      <c r="H30" s="281"/>
      <c r="I30" s="281"/>
      <c r="J30" s="281"/>
      <c r="K30" s="281"/>
      <c r="L30" s="281"/>
      <c r="M30" s="281"/>
      <c r="N30" s="324"/>
      <c r="O30" s="324"/>
    </row>
    <row r="31" spans="1:18" ht="16.5" x14ac:dyDescent="0.3">
      <c r="A31" s="245" t="s">
        <v>105</v>
      </c>
      <c r="B31" s="4"/>
      <c r="C31" s="4"/>
      <c r="D31" s="4"/>
      <c r="E31" s="4"/>
      <c r="F31" s="41" t="s">
        <v>53</v>
      </c>
      <c r="G31" s="5" t="s">
        <v>56</v>
      </c>
      <c r="H31" s="281"/>
      <c r="J31" s="281"/>
      <c r="K31" s="281"/>
      <c r="L31" s="281"/>
      <c r="M31" s="281"/>
      <c r="N31" s="325"/>
      <c r="O31" s="325"/>
      <c r="P31" s="325"/>
      <c r="Q31" s="325"/>
      <c r="R31" s="325"/>
    </row>
    <row r="32" spans="1:18" ht="18" x14ac:dyDescent="0.25">
      <c r="A32" s="239" t="s">
        <v>106</v>
      </c>
      <c r="B32" s="14"/>
      <c r="C32" s="14"/>
      <c r="D32" s="14"/>
      <c r="E32" s="4"/>
      <c r="F32" s="41"/>
      <c r="G32" s="5" t="s">
        <v>58</v>
      </c>
      <c r="H32" s="281"/>
      <c r="J32" s="281"/>
      <c r="K32" s="281"/>
      <c r="L32" s="281"/>
      <c r="M32" s="281"/>
      <c r="N32" s="326"/>
      <c r="O32" s="326"/>
      <c r="P32" s="326"/>
      <c r="Q32" s="327"/>
    </row>
    <row r="33" spans="1:17" ht="15" x14ac:dyDescent="0.2">
      <c r="A33" s="246" t="s">
        <v>55</v>
      </c>
      <c r="B33" s="14"/>
      <c r="C33" s="14"/>
      <c r="D33" s="14"/>
      <c r="E33" s="14"/>
      <c r="F33" s="41"/>
      <c r="G33" s="5" t="s">
        <v>60</v>
      </c>
      <c r="H33" s="281"/>
      <c r="J33" s="281"/>
      <c r="K33" s="281"/>
      <c r="L33" s="281"/>
      <c r="M33" s="281"/>
      <c r="N33" s="246"/>
      <c r="O33" s="246"/>
      <c r="P33" s="246"/>
      <c r="Q33" s="328"/>
    </row>
    <row r="34" spans="1:17" ht="15" x14ac:dyDescent="0.2">
      <c r="A34" s="246" t="s">
        <v>57</v>
      </c>
      <c r="B34" s="14"/>
      <c r="C34" s="14"/>
      <c r="D34" s="14"/>
      <c r="E34" s="14"/>
      <c r="F34" s="41"/>
      <c r="G34" s="5" t="s">
        <v>62</v>
      </c>
      <c r="H34" s="281"/>
      <c r="J34" s="281"/>
      <c r="K34" s="281"/>
      <c r="L34" s="281"/>
      <c r="M34" s="281"/>
    </row>
    <row r="35" spans="1:17" x14ac:dyDescent="0.2">
      <c r="A35" s="246" t="s">
        <v>59</v>
      </c>
      <c r="B35" s="14"/>
      <c r="C35" s="4"/>
      <c r="D35" s="4"/>
      <c r="E35" s="4"/>
      <c r="F35" s="41" t="s">
        <v>63</v>
      </c>
      <c r="G35" s="5" t="s">
        <v>64</v>
      </c>
      <c r="H35" s="248"/>
      <c r="J35" s="248"/>
      <c r="K35" s="248"/>
      <c r="L35" s="248"/>
      <c r="M35" s="248"/>
    </row>
    <row r="36" spans="1:17" ht="15.75" x14ac:dyDescent="0.25">
      <c r="A36" s="247" t="s">
        <v>61</v>
      </c>
      <c r="F36" s="45"/>
      <c r="G36" s="5" t="s">
        <v>107</v>
      </c>
      <c r="H36" s="281"/>
      <c r="J36" s="281"/>
      <c r="K36" s="281"/>
      <c r="L36" s="281"/>
      <c r="M36" s="281"/>
    </row>
    <row r="37" spans="1:17" ht="15.75" x14ac:dyDescent="0.25">
      <c r="F37" s="45"/>
      <c r="G37" s="5" t="s">
        <v>66</v>
      </c>
      <c r="H37" s="281"/>
      <c r="J37" s="281"/>
      <c r="K37" s="281"/>
      <c r="L37" s="281"/>
      <c r="M37" s="281"/>
    </row>
    <row r="38" spans="1:17" ht="15" x14ac:dyDescent="0.2">
      <c r="F38" s="41" t="s">
        <v>68</v>
      </c>
      <c r="G38" s="5" t="s">
        <v>69</v>
      </c>
      <c r="H38" s="281"/>
      <c r="J38" s="281"/>
      <c r="K38" s="281"/>
      <c r="L38" s="281"/>
      <c r="M38" s="281"/>
    </row>
    <row r="39" spans="1:17" x14ac:dyDescent="0.2">
      <c r="F39" s="3"/>
      <c r="G39" s="42" t="s">
        <v>70</v>
      </c>
      <c r="H39" s="248"/>
      <c r="J39" s="248"/>
      <c r="K39" s="248"/>
      <c r="L39" s="248"/>
      <c r="M39" s="248"/>
    </row>
    <row r="40" spans="1:17" x14ac:dyDescent="0.2">
      <c r="A40" s="2"/>
      <c r="B40" s="2"/>
      <c r="C40" s="3"/>
      <c r="D40" s="3"/>
      <c r="E40" s="3"/>
      <c r="F40" s="41"/>
      <c r="G40" s="248"/>
      <c r="H40" s="248"/>
      <c r="J40" s="248"/>
      <c r="K40" s="248"/>
      <c r="L40" s="248"/>
      <c r="M40" s="248"/>
    </row>
    <row r="41" spans="1:17" ht="14.25" x14ac:dyDescent="0.2">
      <c r="A41" s="326"/>
      <c r="B41" s="329"/>
      <c r="C41" s="329"/>
      <c r="D41" s="329"/>
      <c r="E41" s="329"/>
      <c r="F41" s="330"/>
      <c r="G41" s="4"/>
      <c r="H41" s="248"/>
      <c r="I41" s="248"/>
      <c r="J41" s="248"/>
      <c r="K41" s="248"/>
      <c r="L41" s="248"/>
      <c r="M41" s="248"/>
    </row>
    <row r="42" spans="1:17" x14ac:dyDescent="0.2">
      <c r="A42" s="246"/>
      <c r="B42" s="2"/>
      <c r="C42" s="3"/>
      <c r="D42" s="3"/>
      <c r="E42" s="3"/>
      <c r="F42" s="329"/>
      <c r="G42" s="3"/>
      <c r="H42" s="248"/>
      <c r="I42" s="4"/>
      <c r="J42" s="14"/>
      <c r="K42" s="14"/>
      <c r="L42" s="14"/>
      <c r="M42" s="14"/>
    </row>
  </sheetData>
  <customSheetViews>
    <customSheetView guid="{D813C7F1-82AD-4177-A0B6-DF780F250157}" topLeftCell="F4">
      <selection activeCell="C71" sqref="C71"/>
      <pageMargins left="0.22" right="0.33" top="0.48" bottom="0.46" header="0.5" footer="0.5"/>
      <pageSetup paperSize="9" scale="46" orientation="landscape" r:id="rId1"/>
      <headerFooter alignWithMargins="0"/>
    </customSheetView>
    <customSheetView guid="{AFA97FE5-EB2D-4EBD-A937-DC2E6D78335A}" topLeftCell="A4">
      <selection activeCell="A21" sqref="A21"/>
      <pageMargins left="0.22" right="0.33" top="0.48" bottom="0.46" header="0.5" footer="0.5"/>
      <pageSetup paperSize="9" scale="46" orientation="landscape" r:id="rId2"/>
      <headerFooter alignWithMargins="0"/>
    </customSheetView>
    <customSheetView guid="{A1E0DC65-553C-444F-B2FF-A96031258B72}" topLeftCell="F4">
      <selection activeCell="C71" sqref="C71"/>
      <pageMargins left="0.22" right="0.33" top="0.48" bottom="0.46" header="0.5" footer="0.5"/>
      <pageSetup paperSize="9" scale="46" orientation="landscape" r:id="rId3"/>
      <headerFooter alignWithMargins="0"/>
    </customSheetView>
  </customSheetViews>
  <mergeCells count="2">
    <mergeCell ref="A4:M4"/>
    <mergeCell ref="C10:D10"/>
  </mergeCells>
  <hyperlinks>
    <hyperlink ref="A9" location="INDEX!A1" display="BACK TO INDEX"/>
    <hyperlink ref="A3" r:id="rId4"/>
  </hyperlinks>
  <pageMargins left="0.22" right="0.33" top="0.48" bottom="0.46" header="0.5" footer="0.5"/>
  <pageSetup paperSize="9" scale="46" orientation="landscape" r:id="rId5"/>
  <headerFooter alignWithMargins="0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B25" zoomScaleNormal="100" workbookViewId="0">
      <selection activeCell="I27" sqref="I27"/>
    </sheetView>
  </sheetViews>
  <sheetFormatPr defaultRowHeight="12.75" x14ac:dyDescent="0.2"/>
  <cols>
    <col min="1" max="1" width="27.42578125" customWidth="1"/>
    <col min="2" max="2" width="12" customWidth="1"/>
    <col min="3" max="3" width="11.5703125" customWidth="1"/>
    <col min="4" max="4" width="13" customWidth="1"/>
    <col min="5" max="5" width="16.28515625" customWidth="1"/>
    <col min="6" max="6" width="29.140625" customWidth="1"/>
    <col min="7" max="7" width="12.7109375" customWidth="1"/>
    <col min="8" max="8" width="17" customWidth="1"/>
    <col min="9" max="9" width="19.85546875" customWidth="1"/>
    <col min="10" max="14" width="17" customWidth="1"/>
  </cols>
  <sheetData>
    <row r="1" spans="1:16" x14ac:dyDescent="0.2">
      <c r="A1" s="331"/>
      <c r="B1" s="14"/>
      <c r="C1" s="4"/>
      <c r="D1" s="4"/>
      <c r="E1" s="4"/>
      <c r="F1" s="4"/>
      <c r="G1" s="331"/>
      <c r="H1" s="331"/>
      <c r="I1" s="331"/>
      <c r="J1" s="4"/>
      <c r="K1" s="4"/>
      <c r="L1" s="4"/>
      <c r="M1" s="4"/>
    </row>
    <row r="2" spans="1:16" ht="26.25" x14ac:dyDescent="0.4">
      <c r="A2" s="8"/>
      <c r="B2" s="8"/>
      <c r="C2" s="8"/>
      <c r="D2" s="8"/>
      <c r="E2" s="8"/>
      <c r="F2" s="8"/>
      <c r="G2" s="332"/>
      <c r="H2" s="332"/>
      <c r="I2" s="332"/>
      <c r="J2" s="9"/>
      <c r="K2" s="9"/>
      <c r="L2" s="9"/>
      <c r="M2" s="9"/>
    </row>
    <row r="3" spans="1:16" ht="28.5" customHeight="1" x14ac:dyDescent="0.2"/>
    <row r="4" spans="1:16" ht="14.25" customHeight="1" x14ac:dyDescent="0.3">
      <c r="A4" s="105" t="s">
        <v>0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16" ht="20.25" x14ac:dyDescent="0.2">
      <c r="A5" s="501" t="s">
        <v>221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</row>
    <row r="6" spans="1:16" ht="8.25" customHeight="1" x14ac:dyDescent="0.25">
      <c r="A6" s="333"/>
      <c r="B6" s="209"/>
      <c r="C6" s="14"/>
      <c r="D6" s="14"/>
      <c r="E6" s="334"/>
      <c r="F6" s="335"/>
      <c r="G6" s="97"/>
      <c r="H6" s="97"/>
      <c r="I6" s="97"/>
      <c r="J6" s="336"/>
      <c r="K6" s="242"/>
      <c r="L6" s="242"/>
      <c r="M6" s="41"/>
    </row>
    <row r="7" spans="1:16" ht="15.75" customHeight="1" x14ac:dyDescent="0.2">
      <c r="A7" s="168" t="s">
        <v>222</v>
      </c>
      <c r="E7" s="168" t="s">
        <v>223</v>
      </c>
      <c r="G7" s="168" t="s">
        <v>224</v>
      </c>
      <c r="J7" s="14"/>
      <c r="K7" s="14"/>
      <c r="L7" s="14"/>
      <c r="M7" s="14"/>
    </row>
    <row r="8" spans="1:16" ht="15.75" customHeight="1" x14ac:dyDescent="0.2">
      <c r="A8" s="168" t="s">
        <v>225</v>
      </c>
      <c r="E8" s="168" t="s">
        <v>226</v>
      </c>
      <c r="G8" s="168" t="s">
        <v>227</v>
      </c>
      <c r="J8" s="56"/>
      <c r="K8" s="242"/>
      <c r="L8" s="38"/>
      <c r="M8" s="38"/>
    </row>
    <row r="9" spans="1:16" ht="15.75" customHeight="1" x14ac:dyDescent="0.2">
      <c r="A9" s="168" t="s">
        <v>228</v>
      </c>
      <c r="B9" s="168"/>
      <c r="C9" s="168"/>
      <c r="D9" s="168"/>
      <c r="E9" s="168" t="s">
        <v>229</v>
      </c>
      <c r="G9" s="168" t="s">
        <v>230</v>
      </c>
      <c r="J9" s="56"/>
      <c r="K9" s="242"/>
      <c r="L9" s="38"/>
      <c r="M9" s="38"/>
    </row>
    <row r="10" spans="1:16" ht="19.5" customHeight="1" x14ac:dyDescent="0.4">
      <c r="A10" s="51" t="s">
        <v>73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8"/>
      <c r="L10" s="339"/>
      <c r="M10" s="38"/>
    </row>
    <row r="11" spans="1:16" s="42" customFormat="1" ht="50.25" customHeight="1" x14ac:dyDescent="0.2">
      <c r="A11" s="52" t="s">
        <v>74</v>
      </c>
      <c r="B11" s="106" t="s">
        <v>75</v>
      </c>
      <c r="C11" s="493" t="s">
        <v>157</v>
      </c>
      <c r="D11" s="509"/>
      <c r="E11" s="106" t="s">
        <v>195</v>
      </c>
      <c r="F11" s="54" t="s">
        <v>78</v>
      </c>
      <c r="G11" s="55" t="s">
        <v>231</v>
      </c>
      <c r="H11" s="55" t="s">
        <v>232</v>
      </c>
      <c r="I11" s="55" t="s">
        <v>233</v>
      </c>
      <c r="J11" s="55" t="s">
        <v>211</v>
      </c>
      <c r="K11" s="340" t="s">
        <v>213</v>
      </c>
      <c r="L11" s="340" t="s">
        <v>214</v>
      </c>
      <c r="M11" s="55" t="s">
        <v>215</v>
      </c>
      <c r="N11" s="55" t="s">
        <v>212</v>
      </c>
    </row>
    <row r="12" spans="1:16" s="129" customFormat="1" ht="16.5" customHeight="1" x14ac:dyDescent="0.2">
      <c r="A12" t="s">
        <v>197</v>
      </c>
      <c r="B12" s="284" t="s">
        <v>204</v>
      </c>
      <c r="C12" s="285">
        <v>42730</v>
      </c>
      <c r="D12" s="286">
        <f>C12</f>
        <v>42730</v>
      </c>
      <c r="E12" s="285">
        <f>C12+3</f>
        <v>42733</v>
      </c>
      <c r="F12" s="353" t="s">
        <v>328</v>
      </c>
      <c r="G12" s="341">
        <v>42736</v>
      </c>
      <c r="H12" s="342">
        <f>E12+23</f>
        <v>42756</v>
      </c>
      <c r="I12" s="342">
        <f>E12+24</f>
        <v>42757</v>
      </c>
      <c r="J12" s="342">
        <f>E12+26</f>
        <v>42759</v>
      </c>
      <c r="K12" s="342">
        <f>E12+30</f>
        <v>42763</v>
      </c>
      <c r="L12" s="343">
        <f>E12+31</f>
        <v>42764</v>
      </c>
      <c r="M12" s="343">
        <f>E12+35</f>
        <v>42768</v>
      </c>
      <c r="N12" s="354">
        <f>E12+37</f>
        <v>42770</v>
      </c>
      <c r="O12" s="126"/>
      <c r="P12" s="126"/>
    </row>
    <row r="13" spans="1:16" s="129" customFormat="1" ht="16.5" customHeight="1" x14ac:dyDescent="0.2">
      <c r="A13"/>
      <c r="B13" s="284"/>
      <c r="C13" s="285"/>
      <c r="D13" s="286"/>
      <c r="E13" s="285"/>
      <c r="F13" s="345" t="s">
        <v>329</v>
      </c>
      <c r="G13" s="346"/>
      <c r="H13" s="292"/>
      <c r="I13" s="292"/>
      <c r="J13" s="292"/>
      <c r="K13" s="292"/>
      <c r="L13" s="347"/>
      <c r="M13" s="347"/>
      <c r="N13" s="348"/>
      <c r="O13" s="126"/>
      <c r="P13" s="126"/>
    </row>
    <row r="14" spans="1:16" s="129" customFormat="1" ht="16.5" customHeight="1" x14ac:dyDescent="0.2">
      <c r="A14" s="294"/>
      <c r="B14" s="295"/>
      <c r="C14" s="290"/>
      <c r="D14" s="290"/>
      <c r="E14" s="290"/>
      <c r="F14" s="352"/>
      <c r="G14" s="349"/>
      <c r="H14" s="349"/>
      <c r="I14" s="349"/>
      <c r="J14" s="349"/>
      <c r="K14" s="349"/>
      <c r="L14" s="350"/>
      <c r="M14" s="350"/>
      <c r="N14" s="351"/>
      <c r="O14" s="126"/>
      <c r="P14" s="126"/>
    </row>
    <row r="15" spans="1:16" s="433" customFormat="1" ht="16.5" customHeight="1" x14ac:dyDescent="0.2">
      <c r="A15" t="s">
        <v>197</v>
      </c>
      <c r="B15" s="284" t="s">
        <v>310</v>
      </c>
      <c r="C15" s="285">
        <v>42737</v>
      </c>
      <c r="D15" s="286">
        <f>C15</f>
        <v>42737</v>
      </c>
      <c r="E15" s="285">
        <f>C15+3</f>
        <v>42740</v>
      </c>
      <c r="F15" s="353" t="s">
        <v>339</v>
      </c>
      <c r="G15" s="341">
        <v>42742</v>
      </c>
      <c r="H15" s="342">
        <f>E15+23</f>
        <v>42763</v>
      </c>
      <c r="I15" s="342">
        <f>E15+24</f>
        <v>42764</v>
      </c>
      <c r="J15" s="342">
        <f>E15+26</f>
        <v>42766</v>
      </c>
      <c r="K15" s="342">
        <f>E15+30</f>
        <v>42770</v>
      </c>
      <c r="L15" s="343">
        <f>E15+31</f>
        <v>42771</v>
      </c>
      <c r="M15" s="343">
        <f>E15+35</f>
        <v>42775</v>
      </c>
      <c r="N15" s="354">
        <f>E15+37</f>
        <v>42777</v>
      </c>
      <c r="O15" s="126"/>
      <c r="P15" s="126"/>
    </row>
    <row r="16" spans="1:16" s="433" customFormat="1" ht="16.5" customHeight="1" x14ac:dyDescent="0.2">
      <c r="A16"/>
      <c r="B16" s="284"/>
      <c r="C16" s="285"/>
      <c r="D16" s="286"/>
      <c r="E16" s="285"/>
      <c r="F16" s="345" t="s">
        <v>340</v>
      </c>
      <c r="G16" s="346"/>
      <c r="H16" s="292"/>
      <c r="I16" s="292"/>
      <c r="J16" s="292"/>
      <c r="K16" s="292"/>
      <c r="L16" s="347"/>
      <c r="M16" s="347"/>
      <c r="N16" s="348"/>
      <c r="O16" s="126"/>
      <c r="P16" s="126"/>
    </row>
    <row r="17" spans="1:16" s="433" customFormat="1" ht="16.5" customHeight="1" x14ac:dyDescent="0.2">
      <c r="A17" s="294"/>
      <c r="B17" s="295"/>
      <c r="C17" s="290"/>
      <c r="D17" s="290"/>
      <c r="E17" s="290"/>
      <c r="F17" s="352"/>
      <c r="G17" s="349"/>
      <c r="H17" s="349"/>
      <c r="I17" s="349"/>
      <c r="J17" s="349"/>
      <c r="K17" s="349"/>
      <c r="L17" s="350"/>
      <c r="M17" s="350"/>
      <c r="N17" s="351"/>
      <c r="O17" s="126"/>
      <c r="P17" s="126"/>
    </row>
    <row r="18" spans="1:16" s="440" customFormat="1" ht="16.5" customHeight="1" x14ac:dyDescent="0.2">
      <c r="A18" t="s">
        <v>197</v>
      </c>
      <c r="B18" s="284" t="s">
        <v>324</v>
      </c>
      <c r="C18" s="285">
        <v>42744</v>
      </c>
      <c r="D18" s="286">
        <f>C18</f>
        <v>42744</v>
      </c>
      <c r="E18" s="285">
        <f>C18+3</f>
        <v>42747</v>
      </c>
      <c r="F18" s="353" t="s">
        <v>341</v>
      </c>
      <c r="G18" s="341">
        <v>42749</v>
      </c>
      <c r="H18" s="342">
        <f>E18+23</f>
        <v>42770</v>
      </c>
      <c r="I18" s="342">
        <f>E18+24</f>
        <v>42771</v>
      </c>
      <c r="J18" s="342">
        <f>E18+26</f>
        <v>42773</v>
      </c>
      <c r="K18" s="342">
        <f>E18+30</f>
        <v>42777</v>
      </c>
      <c r="L18" s="343">
        <f>E18+31</f>
        <v>42778</v>
      </c>
      <c r="M18" s="343">
        <f>E18+35</f>
        <v>42782</v>
      </c>
      <c r="N18" s="344" t="s">
        <v>234</v>
      </c>
      <c r="O18" s="126"/>
      <c r="P18" s="126"/>
    </row>
    <row r="19" spans="1:16" s="440" customFormat="1" ht="16.5" customHeight="1" x14ac:dyDescent="0.2">
      <c r="A19"/>
      <c r="B19" s="284"/>
      <c r="C19" s="285"/>
      <c r="D19" s="286"/>
      <c r="E19" s="285"/>
      <c r="F19" s="345" t="s">
        <v>342</v>
      </c>
      <c r="G19" s="346"/>
      <c r="H19" s="292"/>
      <c r="I19" s="292"/>
      <c r="J19" s="292"/>
      <c r="K19" s="292"/>
      <c r="L19" s="347"/>
      <c r="M19" s="347"/>
      <c r="N19" s="348"/>
      <c r="O19" s="126"/>
      <c r="P19" s="126"/>
    </row>
    <row r="20" spans="1:16" s="440" customFormat="1" ht="16.5" customHeight="1" x14ac:dyDescent="0.2">
      <c r="A20" s="294"/>
      <c r="B20" s="295"/>
      <c r="C20" s="290"/>
      <c r="D20" s="290"/>
      <c r="E20" s="290"/>
      <c r="F20" s="352"/>
      <c r="G20" s="349"/>
      <c r="H20" s="349"/>
      <c r="I20" s="349"/>
      <c r="J20" s="349"/>
      <c r="K20" s="349"/>
      <c r="L20" s="350"/>
      <c r="M20" s="350"/>
      <c r="N20" s="351"/>
      <c r="O20" s="126"/>
      <c r="P20" s="126"/>
    </row>
    <row r="21" spans="1:16" s="440" customFormat="1" ht="16.5" customHeight="1" x14ac:dyDescent="0.2">
      <c r="A21" t="s">
        <v>197</v>
      </c>
      <c r="B21" s="284" t="s">
        <v>378</v>
      </c>
      <c r="C21" s="285">
        <v>42751</v>
      </c>
      <c r="D21" s="286">
        <f>C21</f>
        <v>42751</v>
      </c>
      <c r="E21" s="285">
        <f>C21+3</f>
        <v>42754</v>
      </c>
      <c r="F21" s="446" t="s">
        <v>433</v>
      </c>
      <c r="G21" s="341">
        <v>42756</v>
      </c>
      <c r="H21" s="342">
        <f>E21+23</f>
        <v>42777</v>
      </c>
      <c r="I21" s="342">
        <f>E21+24</f>
        <v>42778</v>
      </c>
      <c r="J21" s="342">
        <f>E21+26</f>
        <v>42780</v>
      </c>
      <c r="K21" s="342">
        <f>E21+30</f>
        <v>42784</v>
      </c>
      <c r="L21" s="343">
        <f>E21+31</f>
        <v>42785</v>
      </c>
      <c r="M21" s="343">
        <f>E21+35</f>
        <v>42789</v>
      </c>
      <c r="N21" s="344" t="s">
        <v>234</v>
      </c>
      <c r="O21" s="126"/>
      <c r="P21" s="126"/>
    </row>
    <row r="22" spans="1:16" s="440" customFormat="1" ht="16.5" customHeight="1" x14ac:dyDescent="0.2">
      <c r="A22"/>
      <c r="B22" s="284"/>
      <c r="C22" s="285"/>
      <c r="D22" s="286"/>
      <c r="E22" s="285"/>
      <c r="F22" s="448" t="s">
        <v>438</v>
      </c>
      <c r="G22" s="346"/>
      <c r="H22" s="292"/>
      <c r="I22" s="292"/>
      <c r="J22" s="292"/>
      <c r="K22" s="292"/>
      <c r="L22" s="347"/>
      <c r="M22" s="347"/>
      <c r="N22" s="348"/>
      <c r="O22" s="126"/>
      <c r="P22" s="126"/>
    </row>
    <row r="23" spans="1:16" s="440" customFormat="1" ht="16.5" customHeight="1" x14ac:dyDescent="0.2">
      <c r="A23" s="294"/>
      <c r="B23" s="295"/>
      <c r="C23" s="290"/>
      <c r="D23" s="290"/>
      <c r="E23" s="290"/>
      <c r="F23" s="473" t="s">
        <v>138</v>
      </c>
      <c r="G23" s="349"/>
      <c r="H23" s="349"/>
      <c r="I23" s="349"/>
      <c r="J23" s="349"/>
      <c r="K23" s="349"/>
      <c r="L23" s="350"/>
      <c r="M23" s="350"/>
      <c r="N23" s="351"/>
      <c r="O23" s="126"/>
      <c r="P23" s="126"/>
    </row>
    <row r="24" spans="1:16" s="436" customFormat="1" ht="16.5" customHeight="1" x14ac:dyDescent="0.2">
      <c r="A24" t="s">
        <v>197</v>
      </c>
      <c r="B24" s="284" t="s">
        <v>379</v>
      </c>
      <c r="C24" s="285">
        <v>42758</v>
      </c>
      <c r="D24" s="286">
        <f>C24</f>
        <v>42758</v>
      </c>
      <c r="E24" s="285">
        <f>C24+3</f>
        <v>42761</v>
      </c>
      <c r="F24" s="353" t="s">
        <v>481</v>
      </c>
      <c r="G24" s="186">
        <v>42763</v>
      </c>
      <c r="H24" s="342">
        <f>E24+23</f>
        <v>42784</v>
      </c>
      <c r="I24" s="342">
        <f>E24+24</f>
        <v>42785</v>
      </c>
      <c r="J24" s="342">
        <f>E24+26</f>
        <v>42787</v>
      </c>
      <c r="K24" s="342">
        <f>E24+30</f>
        <v>42791</v>
      </c>
      <c r="L24" s="343">
        <f>E24+31</f>
        <v>42792</v>
      </c>
      <c r="M24" s="343">
        <f>E24+35</f>
        <v>42796</v>
      </c>
      <c r="N24" s="344" t="s">
        <v>234</v>
      </c>
      <c r="O24" s="126"/>
      <c r="P24" s="126"/>
    </row>
    <row r="25" spans="1:16" s="436" customFormat="1" ht="16.5" customHeight="1" x14ac:dyDescent="0.2">
      <c r="A25"/>
      <c r="B25" s="284"/>
      <c r="C25" s="285"/>
      <c r="D25" s="286"/>
      <c r="E25" s="285"/>
      <c r="F25" s="345" t="s">
        <v>482</v>
      </c>
      <c r="G25" s="346"/>
      <c r="H25" s="292"/>
      <c r="I25" s="292"/>
      <c r="J25" s="292"/>
      <c r="K25" s="292"/>
      <c r="L25" s="347"/>
      <c r="M25" s="347"/>
      <c r="N25" s="348"/>
      <c r="O25" s="126"/>
      <c r="P25" s="126"/>
    </row>
    <row r="26" spans="1:16" s="436" customFormat="1" ht="16.5" customHeight="1" x14ac:dyDescent="0.2">
      <c r="A26" s="294"/>
      <c r="B26" s="295"/>
      <c r="C26" s="290"/>
      <c r="D26" s="290"/>
      <c r="E26" s="290"/>
      <c r="F26" s="473" t="s">
        <v>138</v>
      </c>
      <c r="G26" s="349"/>
      <c r="H26" s="349"/>
      <c r="I26" s="349"/>
      <c r="J26" s="349"/>
      <c r="K26" s="349"/>
      <c r="L26" s="350"/>
      <c r="M26" s="350"/>
      <c r="N26" s="351"/>
      <c r="O26" s="126"/>
      <c r="P26" s="126"/>
    </row>
    <row r="27" spans="1:16" s="444" customFormat="1" ht="16.5" customHeight="1" x14ac:dyDescent="0.2">
      <c r="A27" t="s">
        <v>197</v>
      </c>
      <c r="B27" s="284" t="s">
        <v>416</v>
      </c>
      <c r="C27" s="285">
        <v>42765</v>
      </c>
      <c r="D27" s="286">
        <f>C27</f>
        <v>42765</v>
      </c>
      <c r="E27" s="285">
        <f>C27+3</f>
        <v>42768</v>
      </c>
      <c r="F27" s="353" t="s">
        <v>483</v>
      </c>
      <c r="G27" s="186">
        <v>42770</v>
      </c>
      <c r="H27" s="342">
        <f>E27+23</f>
        <v>42791</v>
      </c>
      <c r="I27" s="342">
        <f>E27+24</f>
        <v>42792</v>
      </c>
      <c r="J27" s="342">
        <f>E27+26</f>
        <v>42794</v>
      </c>
      <c r="K27" s="342">
        <f>E27+30</f>
        <v>42798</v>
      </c>
      <c r="L27" s="343">
        <f>E27+31</f>
        <v>42799</v>
      </c>
      <c r="M27" s="343">
        <f>E27+35</f>
        <v>42803</v>
      </c>
      <c r="N27" s="354">
        <f>E27+37</f>
        <v>42805</v>
      </c>
      <c r="O27" s="126"/>
      <c r="P27" s="126"/>
    </row>
    <row r="28" spans="1:16" s="444" customFormat="1" ht="16.5" customHeight="1" x14ac:dyDescent="0.2">
      <c r="A28"/>
      <c r="B28" s="284"/>
      <c r="C28" s="285"/>
      <c r="D28" s="286"/>
      <c r="E28" s="285"/>
      <c r="F28" s="345" t="s">
        <v>418</v>
      </c>
      <c r="G28" s="346"/>
      <c r="H28" s="292"/>
      <c r="I28" s="292"/>
      <c r="J28" s="292"/>
      <c r="K28" s="292"/>
      <c r="L28" s="347"/>
      <c r="M28" s="347"/>
      <c r="N28" s="348"/>
      <c r="O28" s="126"/>
      <c r="P28" s="126"/>
    </row>
    <row r="29" spans="1:16" s="444" customFormat="1" ht="16.5" customHeight="1" x14ac:dyDescent="0.2">
      <c r="A29" s="294"/>
      <c r="B29" s="295"/>
      <c r="C29" s="290"/>
      <c r="D29" s="290"/>
      <c r="E29" s="290"/>
      <c r="F29" s="352"/>
      <c r="G29" s="349"/>
      <c r="H29" s="349"/>
      <c r="I29" s="349"/>
      <c r="J29" s="349"/>
      <c r="K29" s="349"/>
      <c r="L29" s="350"/>
      <c r="M29" s="350"/>
      <c r="N29" s="351"/>
      <c r="O29" s="126"/>
      <c r="P29" s="126"/>
    </row>
    <row r="30" spans="1:16" s="444" customFormat="1" ht="16.5" customHeight="1" x14ac:dyDescent="0.2">
      <c r="A30" s="288" t="s">
        <v>487</v>
      </c>
      <c r="B30" s="456">
        <v>1705</v>
      </c>
      <c r="C30" s="285">
        <v>42772</v>
      </c>
      <c r="D30" s="286">
        <f>C30</f>
        <v>42772</v>
      </c>
      <c r="E30" s="285">
        <f>C30+3</f>
        <v>42775</v>
      </c>
      <c r="F30" s="353" t="s">
        <v>484</v>
      </c>
      <c r="G30" s="186">
        <v>42777</v>
      </c>
      <c r="H30" s="342">
        <f>E30+23</f>
        <v>42798</v>
      </c>
      <c r="I30" s="342">
        <f>E30+24</f>
        <v>42799</v>
      </c>
      <c r="J30" s="342">
        <f>E30+26</f>
        <v>42801</v>
      </c>
      <c r="K30" s="342">
        <f>E30+30</f>
        <v>42805</v>
      </c>
      <c r="L30" s="343">
        <f>E30+31</f>
        <v>42806</v>
      </c>
      <c r="M30" s="343">
        <f>E30+35</f>
        <v>42810</v>
      </c>
      <c r="N30" s="354">
        <f>E30+37</f>
        <v>42812</v>
      </c>
      <c r="O30" s="126"/>
      <c r="P30" s="126"/>
    </row>
    <row r="31" spans="1:16" s="444" customFormat="1" ht="16.5" customHeight="1" x14ac:dyDescent="0.2">
      <c r="A31"/>
      <c r="B31" s="284"/>
      <c r="C31" s="285"/>
      <c r="D31" s="286"/>
      <c r="E31" s="285"/>
      <c r="F31" s="345" t="s">
        <v>425</v>
      </c>
      <c r="G31" s="346"/>
      <c r="H31" s="292"/>
      <c r="I31" s="292"/>
      <c r="J31" s="292"/>
      <c r="K31" s="292"/>
      <c r="L31" s="347"/>
      <c r="M31" s="347"/>
      <c r="N31" s="348"/>
      <c r="O31" s="126"/>
      <c r="P31" s="126"/>
    </row>
    <row r="32" spans="1:16" s="444" customFormat="1" ht="16.5" customHeight="1" x14ac:dyDescent="0.2">
      <c r="A32" s="294"/>
      <c r="B32" s="295"/>
      <c r="C32" s="290"/>
      <c r="D32" s="290"/>
      <c r="E32" s="290"/>
      <c r="F32" s="352"/>
      <c r="G32" s="349"/>
      <c r="H32" s="349"/>
      <c r="I32" s="349"/>
      <c r="J32" s="349"/>
      <c r="K32" s="349"/>
      <c r="L32" s="350"/>
      <c r="M32" s="350"/>
      <c r="N32" s="351"/>
      <c r="O32" s="126"/>
      <c r="P32" s="126"/>
    </row>
    <row r="33" spans="1:16" s="455" customFormat="1" ht="16.5" customHeight="1" x14ac:dyDescent="0.2">
      <c r="A33" s="235" t="s">
        <v>197</v>
      </c>
      <c r="B33" s="219" t="s">
        <v>421</v>
      </c>
      <c r="C33" s="292">
        <v>42779</v>
      </c>
      <c r="D33" s="60">
        <f>C33</f>
        <v>42779</v>
      </c>
      <c r="E33" s="292">
        <f>C33+3</f>
        <v>42782</v>
      </c>
      <c r="F33" s="353" t="s">
        <v>117</v>
      </c>
      <c r="G33" s="459">
        <v>42784</v>
      </c>
      <c r="H33" s="342">
        <f>E33+23</f>
        <v>42805</v>
      </c>
      <c r="I33" s="342">
        <f>E33+24</f>
        <v>42806</v>
      </c>
      <c r="J33" s="342">
        <f>E33+26</f>
        <v>42808</v>
      </c>
      <c r="K33" s="342">
        <f>E33+30</f>
        <v>42812</v>
      </c>
      <c r="L33" s="343">
        <f>E33+31</f>
        <v>42813</v>
      </c>
      <c r="M33" s="343">
        <f>E33+35</f>
        <v>42817</v>
      </c>
      <c r="N33" s="460" t="s">
        <v>234</v>
      </c>
      <c r="O33" s="126"/>
      <c r="P33" s="126"/>
    </row>
    <row r="34" spans="1:16" s="455" customFormat="1" ht="16.5" customHeight="1" x14ac:dyDescent="0.2">
      <c r="A34" s="235"/>
      <c r="B34" s="219"/>
      <c r="C34" s="292"/>
      <c r="D34" s="60"/>
      <c r="E34" s="292"/>
      <c r="F34" s="345"/>
      <c r="G34" s="346"/>
      <c r="H34" s="292"/>
      <c r="I34" s="292"/>
      <c r="J34" s="292"/>
      <c r="K34" s="292"/>
      <c r="L34" s="347"/>
      <c r="M34" s="347"/>
      <c r="N34" s="348"/>
      <c r="O34" s="126"/>
      <c r="P34" s="126"/>
    </row>
    <row r="35" spans="1:16" s="455" customFormat="1" ht="16.5" customHeight="1" x14ac:dyDescent="0.2">
      <c r="A35" s="294"/>
      <c r="B35" s="295"/>
      <c r="C35" s="290"/>
      <c r="D35" s="290"/>
      <c r="E35" s="290"/>
      <c r="F35" s="352"/>
      <c r="G35" s="349"/>
      <c r="H35" s="349"/>
      <c r="I35" s="349"/>
      <c r="J35" s="349"/>
      <c r="K35" s="349"/>
      <c r="L35" s="350"/>
      <c r="M35" s="350"/>
      <c r="N35" s="351"/>
      <c r="O35" s="126"/>
      <c r="P35" s="126"/>
    </row>
    <row r="36" spans="1:16" s="455" customFormat="1" ht="16.5" customHeight="1" x14ac:dyDescent="0.2">
      <c r="A36" s="235" t="s">
        <v>197</v>
      </c>
      <c r="B36" s="219" t="s">
        <v>426</v>
      </c>
      <c r="C36" s="292">
        <v>42786</v>
      </c>
      <c r="D36" s="60">
        <f>C36</f>
        <v>42786</v>
      </c>
      <c r="E36" s="292">
        <f>C36+3</f>
        <v>42789</v>
      </c>
      <c r="F36" s="353" t="s">
        <v>490</v>
      </c>
      <c r="G36" s="459">
        <v>42791</v>
      </c>
      <c r="H36" s="342">
        <f>E36+23</f>
        <v>42812</v>
      </c>
      <c r="I36" s="342">
        <f>E36+24</f>
        <v>42813</v>
      </c>
      <c r="J36" s="342">
        <f>E36+26</f>
        <v>42815</v>
      </c>
      <c r="K36" s="342">
        <f>E36+30</f>
        <v>42819</v>
      </c>
      <c r="L36" s="343">
        <f>E36+31</f>
        <v>42820</v>
      </c>
      <c r="M36" s="343">
        <f>E36+35</f>
        <v>42824</v>
      </c>
      <c r="N36" s="463">
        <f>E36+37</f>
        <v>42826</v>
      </c>
      <c r="O36" s="126"/>
      <c r="P36" s="126"/>
    </row>
    <row r="37" spans="1:16" s="455" customFormat="1" ht="16.5" customHeight="1" x14ac:dyDescent="0.2">
      <c r="A37" s="235"/>
      <c r="B37" s="219"/>
      <c r="C37" s="292"/>
      <c r="D37" s="60"/>
      <c r="E37" s="292"/>
      <c r="F37" s="345" t="s">
        <v>491</v>
      </c>
      <c r="G37" s="346"/>
      <c r="H37" s="292"/>
      <c r="I37" s="292"/>
      <c r="J37" s="292"/>
      <c r="K37" s="292"/>
      <c r="L37" s="347"/>
      <c r="M37" s="347"/>
      <c r="N37" s="348"/>
      <c r="O37" s="126"/>
      <c r="P37" s="126"/>
    </row>
    <row r="38" spans="1:16" s="455" customFormat="1" ht="16.5" customHeight="1" x14ac:dyDescent="0.2">
      <c r="A38" s="294"/>
      <c r="B38" s="295"/>
      <c r="C38" s="290"/>
      <c r="D38" s="290"/>
      <c r="E38" s="290"/>
      <c r="F38" s="352"/>
      <c r="G38" s="349"/>
      <c r="H38" s="349"/>
      <c r="I38" s="349"/>
      <c r="J38" s="349"/>
      <c r="K38" s="349"/>
      <c r="L38" s="350"/>
      <c r="M38" s="350"/>
      <c r="N38" s="351"/>
      <c r="O38" s="126"/>
      <c r="P38" s="126"/>
    </row>
    <row r="39" spans="1:16" s="444" customFormat="1" ht="16.5" customHeight="1" x14ac:dyDescent="0.2">
      <c r="A39" t="s">
        <v>197</v>
      </c>
      <c r="B39" s="284" t="s">
        <v>488</v>
      </c>
      <c r="C39" s="285">
        <v>42793</v>
      </c>
      <c r="D39" s="286">
        <f>C39</f>
        <v>42793</v>
      </c>
      <c r="E39" s="285">
        <f>C39+3</f>
        <v>42796</v>
      </c>
      <c r="F39" s="353" t="s">
        <v>492</v>
      </c>
      <c r="G39" s="186">
        <v>42798</v>
      </c>
      <c r="H39" s="342">
        <f>E39+23</f>
        <v>42819</v>
      </c>
      <c r="I39" s="342">
        <f>E39+24</f>
        <v>42820</v>
      </c>
      <c r="J39" s="342">
        <f>E39+26</f>
        <v>42822</v>
      </c>
      <c r="K39" s="342">
        <f>E39+30</f>
        <v>42826</v>
      </c>
      <c r="L39" s="343">
        <f>E39+31</f>
        <v>42827</v>
      </c>
      <c r="M39" s="343">
        <f>E39+35</f>
        <v>42831</v>
      </c>
      <c r="N39" s="344" t="s">
        <v>234</v>
      </c>
      <c r="O39" s="126"/>
      <c r="P39" s="126"/>
    </row>
    <row r="40" spans="1:16" s="444" customFormat="1" ht="16.5" customHeight="1" x14ac:dyDescent="0.2">
      <c r="A40"/>
      <c r="B40" s="284"/>
      <c r="C40" s="285"/>
      <c r="D40" s="286"/>
      <c r="E40" s="285"/>
      <c r="F40" s="345" t="s">
        <v>493</v>
      </c>
      <c r="G40" s="346"/>
      <c r="H40" s="292"/>
      <c r="I40" s="292"/>
      <c r="J40" s="292"/>
      <c r="K40" s="292"/>
      <c r="L40" s="347"/>
      <c r="M40" s="347"/>
      <c r="N40" s="348"/>
      <c r="O40" s="126"/>
      <c r="P40" s="126"/>
    </row>
    <row r="41" spans="1:16" s="444" customFormat="1" ht="16.5" customHeight="1" x14ac:dyDescent="0.2">
      <c r="A41" s="294"/>
      <c r="B41" s="295"/>
      <c r="C41" s="290"/>
      <c r="D41" s="290"/>
      <c r="E41" s="290"/>
      <c r="F41" s="352"/>
      <c r="G41" s="349"/>
      <c r="H41" s="349"/>
      <c r="I41" s="349"/>
      <c r="J41" s="349"/>
      <c r="K41" s="349"/>
      <c r="L41" s="350"/>
      <c r="M41" s="350"/>
      <c r="N41" s="351"/>
      <c r="O41" s="126"/>
      <c r="P41" s="126"/>
    </row>
    <row r="42" spans="1:16" s="129" customFormat="1" ht="16.5" customHeight="1" x14ac:dyDescent="0.2">
      <c r="A42" t="s">
        <v>197</v>
      </c>
      <c r="B42" s="284" t="s">
        <v>489</v>
      </c>
      <c r="C42" s="285">
        <v>42800</v>
      </c>
      <c r="D42" s="286">
        <f>C42</f>
        <v>42800</v>
      </c>
      <c r="E42" s="285">
        <f>C42+3</f>
        <v>42803</v>
      </c>
      <c r="F42" s="353" t="s">
        <v>494</v>
      </c>
      <c r="G42" s="186">
        <v>42805</v>
      </c>
      <c r="H42" s="342">
        <f>E42+23</f>
        <v>42826</v>
      </c>
      <c r="I42" s="342">
        <f>E42+24</f>
        <v>42827</v>
      </c>
      <c r="J42" s="342">
        <f>E42+26</f>
        <v>42829</v>
      </c>
      <c r="K42" s="342">
        <f>E42+29</f>
        <v>42832</v>
      </c>
      <c r="L42" s="343">
        <f>E42+32</f>
        <v>42835</v>
      </c>
      <c r="M42" s="343">
        <f>E42+35</f>
        <v>42838</v>
      </c>
      <c r="N42" s="344" t="s">
        <v>234</v>
      </c>
      <c r="O42" s="126"/>
      <c r="P42" s="126"/>
    </row>
    <row r="43" spans="1:16" s="129" customFormat="1" ht="16.5" customHeight="1" x14ac:dyDescent="0.2">
      <c r="A43"/>
      <c r="B43" s="284"/>
      <c r="C43" s="285"/>
      <c r="D43" s="286"/>
      <c r="E43" s="285"/>
      <c r="F43" s="345" t="s">
        <v>495</v>
      </c>
      <c r="G43" s="346"/>
      <c r="H43" s="292"/>
      <c r="I43" s="292"/>
      <c r="J43" s="292"/>
      <c r="K43" s="292"/>
      <c r="L43" s="347"/>
      <c r="M43" s="347"/>
      <c r="N43" s="348"/>
      <c r="O43" s="126"/>
      <c r="P43" s="126"/>
    </row>
    <row r="44" spans="1:16" s="129" customFormat="1" ht="16.5" customHeight="1" x14ac:dyDescent="0.2">
      <c r="A44" s="294"/>
      <c r="B44" s="295"/>
      <c r="C44" s="290"/>
      <c r="D44" s="290"/>
      <c r="E44" s="290"/>
      <c r="F44" s="352"/>
      <c r="G44" s="349"/>
      <c r="H44" s="349"/>
      <c r="I44" s="349"/>
      <c r="J44" s="349"/>
      <c r="K44" s="349"/>
      <c r="L44" s="350"/>
      <c r="M44" s="350"/>
      <c r="N44" s="351"/>
      <c r="O44" s="126"/>
      <c r="P44" s="126"/>
    </row>
    <row r="45" spans="1:16" ht="11.25" customHeight="1" x14ac:dyDescent="0.2">
      <c r="B45" s="92"/>
      <c r="C45" s="96"/>
      <c r="D45" s="96"/>
      <c r="E45" s="96"/>
      <c r="G45" s="96"/>
      <c r="H45" s="296">
        <f>H21-$C$21</f>
        <v>26</v>
      </c>
      <c r="I45" s="296">
        <f t="shared" ref="I45:M45" si="0">I21-$C$21</f>
        <v>27</v>
      </c>
      <c r="J45" s="296">
        <f t="shared" si="0"/>
        <v>29</v>
      </c>
      <c r="K45" s="296">
        <f t="shared" si="0"/>
        <v>33</v>
      </c>
      <c r="L45" s="296">
        <f t="shared" si="0"/>
        <v>34</v>
      </c>
      <c r="M45" s="296">
        <f t="shared" si="0"/>
        <v>38</v>
      </c>
      <c r="N45" s="296">
        <f>N15-C15</f>
        <v>40</v>
      </c>
    </row>
    <row r="46" spans="1:16" ht="21.75" customHeight="1" x14ac:dyDescent="0.2">
      <c r="A46" s="233" t="s">
        <v>170</v>
      </c>
      <c r="B46" s="92"/>
      <c r="C46" s="96"/>
      <c r="D46" s="96"/>
      <c r="G46" s="96"/>
      <c r="H46" s="96"/>
      <c r="I46" s="96"/>
      <c r="J46" s="96"/>
      <c r="K46" s="96"/>
      <c r="L46" s="321"/>
      <c r="M46" s="321"/>
      <c r="N46" s="321"/>
    </row>
    <row r="47" spans="1:16" ht="27.75" customHeight="1" x14ac:dyDescent="0.2">
      <c r="A47" t="s">
        <v>171</v>
      </c>
      <c r="B47" t="s">
        <v>206</v>
      </c>
      <c r="D47" s="93" t="s">
        <v>236</v>
      </c>
      <c r="F47" s="88"/>
      <c r="G47" s="89"/>
      <c r="H47" s="90"/>
      <c r="I47" s="90"/>
      <c r="J47" s="96"/>
      <c r="K47" s="96"/>
      <c r="L47" s="321"/>
      <c r="M47" s="321"/>
      <c r="N47" s="321"/>
    </row>
    <row r="48" spans="1:16" ht="21.75" customHeight="1" x14ac:dyDescent="0.2">
      <c r="A48" s="202" t="s">
        <v>171</v>
      </c>
      <c r="B48" s="202" t="s">
        <v>237</v>
      </c>
      <c r="D48" s="93" t="s">
        <v>238</v>
      </c>
      <c r="E48" s="96"/>
      <c r="F48" s="96"/>
      <c r="G48" s="96"/>
      <c r="H48" s="96"/>
      <c r="I48" s="96"/>
      <c r="J48" s="96"/>
      <c r="K48" s="96"/>
      <c r="L48" s="321"/>
      <c r="M48" s="321"/>
      <c r="N48" s="321"/>
    </row>
    <row r="49" spans="1:13" ht="15" x14ac:dyDescent="0.2">
      <c r="A49" s="122" t="s">
        <v>104</v>
      </c>
      <c r="B49" s="21"/>
      <c r="C49" s="38"/>
      <c r="D49" s="38"/>
      <c r="E49" s="38"/>
      <c r="F49" s="98"/>
      <c r="G49" s="83"/>
      <c r="H49" s="83"/>
      <c r="I49" s="83"/>
      <c r="J49" s="98"/>
      <c r="K49" s="38"/>
      <c r="L49" s="98"/>
      <c r="M49" s="83"/>
    </row>
    <row r="50" spans="1:13" ht="15.75" x14ac:dyDescent="0.25">
      <c r="A50" s="34" t="s">
        <v>50</v>
      </c>
      <c r="B50" s="4"/>
      <c r="C50" s="4"/>
      <c r="D50" s="4"/>
      <c r="E50" s="4"/>
      <c r="F50" s="35" t="s">
        <v>51</v>
      </c>
      <c r="J50" s="36"/>
      <c r="K50" s="36"/>
      <c r="L50" s="36"/>
      <c r="M50" s="36"/>
    </row>
    <row r="51" spans="1:13" ht="15" x14ac:dyDescent="0.2">
      <c r="A51" s="100" t="s">
        <v>105</v>
      </c>
      <c r="B51" s="4"/>
      <c r="C51" s="4"/>
      <c r="D51" s="4"/>
      <c r="E51" s="4"/>
      <c r="F51" s="41" t="s">
        <v>53</v>
      </c>
      <c r="G51" s="5" t="s">
        <v>56</v>
      </c>
      <c r="H51" s="36"/>
      <c r="I51" s="36"/>
      <c r="K51" s="5"/>
      <c r="L51" s="36"/>
    </row>
    <row r="52" spans="1:13" ht="15" x14ac:dyDescent="0.2">
      <c r="A52" s="42" t="s">
        <v>106</v>
      </c>
      <c r="B52" s="14"/>
      <c r="C52" s="14"/>
      <c r="D52" s="14"/>
      <c r="E52" s="4"/>
      <c r="F52" s="41"/>
      <c r="G52" s="5" t="s">
        <v>58</v>
      </c>
      <c r="H52" s="36"/>
      <c r="I52" s="36"/>
      <c r="K52" s="5"/>
      <c r="L52" s="36"/>
    </row>
    <row r="53" spans="1:13" ht="15" x14ac:dyDescent="0.2">
      <c r="A53" s="40" t="s">
        <v>55</v>
      </c>
      <c r="B53" s="14"/>
      <c r="C53" s="14"/>
      <c r="D53" s="14"/>
      <c r="E53" s="14"/>
      <c r="F53" s="41"/>
      <c r="G53" s="5" t="s">
        <v>60</v>
      </c>
      <c r="H53" s="36"/>
      <c r="I53" s="36"/>
      <c r="K53" s="5"/>
      <c r="L53" s="36"/>
    </row>
    <row r="54" spans="1:13" ht="15" x14ac:dyDescent="0.2">
      <c r="A54" s="40" t="s">
        <v>57</v>
      </c>
      <c r="B54" s="14"/>
      <c r="C54" s="14"/>
      <c r="D54" s="14"/>
      <c r="E54" s="14"/>
      <c r="F54" s="41"/>
      <c r="G54" s="5" t="s">
        <v>62</v>
      </c>
      <c r="H54" s="36"/>
      <c r="I54" s="36"/>
      <c r="K54" s="5"/>
      <c r="L54" s="36"/>
    </row>
    <row r="55" spans="1:13" ht="15" x14ac:dyDescent="0.2">
      <c r="A55" s="40" t="s">
        <v>59</v>
      </c>
      <c r="B55" s="14"/>
      <c r="C55" s="4"/>
      <c r="D55" s="4"/>
      <c r="E55" s="4"/>
      <c r="F55" s="41" t="s">
        <v>63</v>
      </c>
      <c r="G55" s="5" t="s">
        <v>64</v>
      </c>
      <c r="H55" s="36"/>
      <c r="I55" s="36"/>
      <c r="K55" s="4"/>
      <c r="L55" s="36"/>
    </row>
    <row r="56" spans="1:13" ht="15.75" x14ac:dyDescent="0.25">
      <c r="A56" s="44" t="s">
        <v>61</v>
      </c>
      <c r="F56" s="45"/>
      <c r="G56" s="5" t="s">
        <v>107</v>
      </c>
      <c r="H56" s="36"/>
      <c r="I56" s="36"/>
      <c r="K56" s="5"/>
      <c r="L56" s="36"/>
    </row>
    <row r="57" spans="1:13" ht="15.75" x14ac:dyDescent="0.25">
      <c r="F57" s="45"/>
      <c r="G57" s="5" t="s">
        <v>66</v>
      </c>
      <c r="H57" s="36"/>
      <c r="I57" s="36"/>
      <c r="K57" s="5"/>
      <c r="L57" s="36"/>
    </row>
    <row r="58" spans="1:13" ht="15" x14ac:dyDescent="0.2">
      <c r="F58" s="41" t="s">
        <v>68</v>
      </c>
      <c r="G58" s="5" t="s">
        <v>69</v>
      </c>
      <c r="H58" s="36"/>
      <c r="I58" s="36"/>
      <c r="K58" s="5"/>
      <c r="L58" s="36"/>
    </row>
    <row r="59" spans="1:13" ht="15" x14ac:dyDescent="0.2">
      <c r="A59" s="2"/>
      <c r="B59" s="2"/>
      <c r="C59" s="3"/>
      <c r="D59" s="3"/>
      <c r="E59" s="3"/>
      <c r="F59" s="3"/>
      <c r="G59" s="42" t="s">
        <v>70</v>
      </c>
      <c r="K59" s="4"/>
      <c r="L59" s="36"/>
    </row>
    <row r="60" spans="1:13" ht="15" x14ac:dyDescent="0.2">
      <c r="F60" s="41"/>
      <c r="G60" s="5"/>
      <c r="H60" s="36"/>
      <c r="I60" s="36"/>
      <c r="K60" s="4"/>
      <c r="L60" s="36"/>
    </row>
    <row r="61" spans="1:13" ht="15" x14ac:dyDescent="0.2">
      <c r="G61" s="36"/>
      <c r="H61" s="36"/>
      <c r="I61" s="36"/>
    </row>
  </sheetData>
  <customSheetViews>
    <customSheetView guid="{D813C7F1-82AD-4177-A0B6-DF780F250157}" topLeftCell="A13">
      <selection activeCell="F29" sqref="F29"/>
      <pageMargins left="0.21" right="0.2" top="0.35" bottom="0.34" header="0.4" footer="0.44"/>
      <pageSetup scale="48" orientation="landscape" r:id="rId1"/>
      <headerFooter alignWithMargins="0"/>
    </customSheetView>
    <customSheetView guid="{AFA97FE5-EB2D-4EBD-A937-DC2E6D78335A}" topLeftCell="B25">
      <selection activeCell="I27" sqref="I27"/>
      <pageMargins left="0.21" right="0.2" top="0.35" bottom="0.34" header="0.4" footer="0.44"/>
      <pageSetup scale="48" orientation="landscape" r:id="rId2"/>
      <headerFooter alignWithMargins="0"/>
    </customSheetView>
    <customSheetView guid="{A1E0DC65-553C-444F-B2FF-A96031258B72}" topLeftCell="A16">
      <selection activeCell="A45" sqref="A45:E47"/>
      <pageMargins left="0.21" right="0.2" top="0.35" bottom="0.34" header="0.4" footer="0.44"/>
      <pageSetup scale="48" orientation="landscape" r:id="rId3"/>
      <headerFooter alignWithMargins="0"/>
    </customSheetView>
  </customSheetViews>
  <mergeCells count="2">
    <mergeCell ref="A5:N5"/>
    <mergeCell ref="C11:D11"/>
  </mergeCells>
  <hyperlinks>
    <hyperlink ref="A10" location="INDEX!A1" display="BACK TO INDEX"/>
    <hyperlink ref="A4" r:id="rId4"/>
  </hyperlinks>
  <pageMargins left="0.21" right="0.2" top="0.35" bottom="0.34" header="0.4" footer="0.44"/>
  <pageSetup scale="48" orientation="landscape" r:id="rId5"/>
  <headerFooter alignWithMargins="0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16" zoomScaleNormal="100" workbookViewId="0">
      <selection activeCell="A42" sqref="A42:E44"/>
    </sheetView>
  </sheetViews>
  <sheetFormatPr defaultRowHeight="12.75" x14ac:dyDescent="0.2"/>
  <cols>
    <col min="1" max="1" width="33.28515625" customWidth="1"/>
    <col min="2" max="2" width="12.5703125" customWidth="1"/>
    <col min="3" max="5" width="10.7109375" customWidth="1"/>
    <col min="6" max="6" width="26.140625" customWidth="1"/>
    <col min="7" max="7" width="12.7109375" customWidth="1"/>
    <col min="8" max="8" width="21.140625" customWidth="1"/>
    <col min="9" max="9" width="17.42578125" customWidth="1"/>
  </cols>
  <sheetData>
    <row r="1" spans="1:9" x14ac:dyDescent="0.2">
      <c r="A1" s="355"/>
      <c r="B1" s="355"/>
      <c r="C1" s="250"/>
      <c r="D1" s="250"/>
      <c r="E1" s="250"/>
      <c r="F1" s="250"/>
      <c r="G1" s="1"/>
      <c r="H1" s="1"/>
      <c r="I1" s="356"/>
    </row>
    <row r="2" spans="1:9" ht="38.25" customHeight="1" x14ac:dyDescent="0.2">
      <c r="A2" s="355"/>
      <c r="B2" s="355"/>
      <c r="C2" s="355"/>
      <c r="D2" s="355"/>
      <c r="E2" s="355"/>
      <c r="F2" s="355"/>
      <c r="G2" s="356"/>
      <c r="H2" s="356"/>
      <c r="I2" s="356"/>
    </row>
    <row r="3" spans="1:9" ht="24.75" customHeight="1" x14ac:dyDescent="0.2">
      <c r="A3" s="355"/>
      <c r="B3" s="355"/>
      <c r="C3" s="355"/>
      <c r="D3" s="355"/>
      <c r="E3" s="355"/>
      <c r="F3" s="355"/>
      <c r="G3" s="356"/>
      <c r="H3" s="356"/>
      <c r="I3" s="356"/>
    </row>
    <row r="4" spans="1:9" x14ac:dyDescent="0.2">
      <c r="A4" s="105" t="s">
        <v>0</v>
      </c>
      <c r="B4" s="355"/>
      <c r="C4" s="355"/>
      <c r="D4" s="355"/>
      <c r="E4" s="355"/>
      <c r="F4" s="355"/>
      <c r="G4" s="356"/>
      <c r="H4" s="356"/>
      <c r="I4" s="356"/>
    </row>
    <row r="5" spans="1:9" ht="27.75" customHeight="1" x14ac:dyDescent="0.3">
      <c r="A5" s="357"/>
      <c r="B5" s="511" t="s">
        <v>239</v>
      </c>
      <c r="C5" s="511"/>
      <c r="D5" s="511"/>
      <c r="E5" s="511"/>
      <c r="F5" s="511"/>
      <c r="G5" s="511"/>
      <c r="H5" s="511"/>
      <c r="I5" s="253"/>
    </row>
    <row r="6" spans="1:9" ht="17.25" customHeight="1" x14ac:dyDescent="0.25">
      <c r="A6" s="358"/>
      <c r="B6" s="209"/>
      <c r="C6" s="209"/>
      <c r="D6" s="209"/>
      <c r="E6" s="209"/>
      <c r="F6" s="209"/>
      <c r="G6" s="209"/>
      <c r="H6" s="209"/>
      <c r="I6" s="209"/>
    </row>
    <row r="7" spans="1:9" x14ac:dyDescent="0.2">
      <c r="A7" s="51" t="s">
        <v>73</v>
      </c>
      <c r="B7" s="255"/>
      <c r="C7" s="255"/>
      <c r="D7" s="255"/>
      <c r="E7" s="359"/>
      <c r="F7" s="360"/>
      <c r="G7" s="255"/>
      <c r="H7" s="255"/>
      <c r="I7" s="253"/>
    </row>
    <row r="8" spans="1:9" s="364" customFormat="1" ht="50.25" customHeight="1" x14ac:dyDescent="0.2">
      <c r="A8" s="361" t="s">
        <v>74</v>
      </c>
      <c r="B8" s="361" t="s">
        <v>75</v>
      </c>
      <c r="C8" s="493" t="s">
        <v>157</v>
      </c>
      <c r="D8" s="509"/>
      <c r="E8" s="361" t="s">
        <v>195</v>
      </c>
      <c r="F8" s="361" t="s">
        <v>78</v>
      </c>
      <c r="G8" s="362" t="s">
        <v>240</v>
      </c>
      <c r="H8" s="362" t="s">
        <v>241</v>
      </c>
      <c r="I8" s="363"/>
    </row>
    <row r="9" spans="1:9" ht="16.5" customHeight="1" x14ac:dyDescent="0.2">
      <c r="A9" t="s">
        <v>197</v>
      </c>
      <c r="B9" s="284" t="s">
        <v>204</v>
      </c>
      <c r="C9" s="285">
        <v>42730</v>
      </c>
      <c r="D9" s="286">
        <f>C9</f>
        <v>42730</v>
      </c>
      <c r="E9" s="285">
        <f>C9+3</f>
        <v>42733</v>
      </c>
      <c r="F9" s="365" t="s">
        <v>245</v>
      </c>
      <c r="G9" s="366">
        <v>42737</v>
      </c>
      <c r="H9" s="366">
        <f>G9+19</f>
        <v>42756</v>
      </c>
      <c r="I9" s="5"/>
    </row>
    <row r="10" spans="1:9" ht="16.5" customHeight="1" x14ac:dyDescent="0.2">
      <c r="B10" s="284"/>
      <c r="C10" s="285"/>
      <c r="D10" s="286"/>
      <c r="E10" s="285"/>
      <c r="F10" s="367" t="s">
        <v>330</v>
      </c>
      <c r="G10" s="366"/>
      <c r="H10" s="366"/>
      <c r="I10" s="5"/>
    </row>
    <row r="11" spans="1:9" ht="16.5" customHeight="1" x14ac:dyDescent="0.2">
      <c r="A11" s="294"/>
      <c r="B11" s="295"/>
      <c r="C11" s="290"/>
      <c r="D11" s="290"/>
      <c r="E11" s="290"/>
      <c r="F11" s="291"/>
      <c r="G11" s="368"/>
      <c r="H11" s="368"/>
      <c r="I11" s="5"/>
    </row>
    <row r="12" spans="1:9" ht="16.5" customHeight="1" x14ac:dyDescent="0.2">
      <c r="A12" t="s">
        <v>197</v>
      </c>
      <c r="B12" s="284" t="s">
        <v>310</v>
      </c>
      <c r="C12" s="285">
        <v>42737</v>
      </c>
      <c r="D12" s="286">
        <f>C12</f>
        <v>42737</v>
      </c>
      <c r="E12" s="285">
        <f>C12+3</f>
        <v>42740</v>
      </c>
      <c r="F12" s="365" t="s">
        <v>246</v>
      </c>
      <c r="G12" s="366">
        <v>42743</v>
      </c>
      <c r="H12" s="366">
        <f>G12+19</f>
        <v>42762</v>
      </c>
      <c r="I12" s="5"/>
    </row>
    <row r="13" spans="1:9" ht="16.5" customHeight="1" x14ac:dyDescent="0.2">
      <c r="B13" s="284"/>
      <c r="C13" s="285"/>
      <c r="D13" s="286"/>
      <c r="E13" s="285"/>
      <c r="F13" s="367" t="s">
        <v>331</v>
      </c>
      <c r="G13" s="366"/>
      <c r="H13" s="366"/>
      <c r="I13" s="5"/>
    </row>
    <row r="14" spans="1:9" ht="16.5" customHeight="1" x14ac:dyDescent="0.2">
      <c r="A14" s="294"/>
      <c r="B14" s="295"/>
      <c r="C14" s="290"/>
      <c r="D14" s="290"/>
      <c r="E14" s="290"/>
      <c r="F14" s="291"/>
      <c r="G14" s="368"/>
      <c r="H14" s="368"/>
      <c r="I14" s="5"/>
    </row>
    <row r="15" spans="1:9" ht="16.5" customHeight="1" x14ac:dyDescent="0.2">
      <c r="A15" t="s">
        <v>197</v>
      </c>
      <c r="B15" s="284" t="s">
        <v>324</v>
      </c>
      <c r="C15" s="285">
        <v>42744</v>
      </c>
      <c r="D15" s="286">
        <f>C15</f>
        <v>42744</v>
      </c>
      <c r="E15" s="285">
        <f>C15+3</f>
        <v>42747</v>
      </c>
      <c r="F15" s="293" t="s">
        <v>117</v>
      </c>
      <c r="G15" s="366">
        <v>42750</v>
      </c>
      <c r="H15" s="366">
        <f>G15+19</f>
        <v>42769</v>
      </c>
      <c r="I15" s="5"/>
    </row>
    <row r="16" spans="1:9" ht="16.5" customHeight="1" x14ac:dyDescent="0.2">
      <c r="B16" s="284"/>
      <c r="C16" s="285"/>
      <c r="D16" s="286"/>
      <c r="E16" s="285"/>
      <c r="F16" s="367"/>
      <c r="G16" s="366"/>
      <c r="H16" s="366"/>
      <c r="I16" s="5"/>
    </row>
    <row r="17" spans="1:9" ht="16.5" customHeight="1" x14ac:dyDescent="0.2">
      <c r="A17" s="294"/>
      <c r="B17" s="295"/>
      <c r="C17" s="290"/>
      <c r="D17" s="290"/>
      <c r="E17" s="290"/>
      <c r="F17" s="291"/>
      <c r="G17" s="368"/>
      <c r="H17" s="368"/>
      <c r="I17" s="5"/>
    </row>
    <row r="18" spans="1:9" ht="16.5" customHeight="1" x14ac:dyDescent="0.2">
      <c r="A18" t="s">
        <v>197</v>
      </c>
      <c r="B18" s="284" t="s">
        <v>378</v>
      </c>
      <c r="C18" s="285">
        <v>42751</v>
      </c>
      <c r="D18" s="286">
        <f>C18</f>
        <v>42751</v>
      </c>
      <c r="E18" s="285">
        <f>C18+3</f>
        <v>42754</v>
      </c>
      <c r="F18" s="365" t="s">
        <v>248</v>
      </c>
      <c r="G18" s="366">
        <v>42757</v>
      </c>
      <c r="H18" s="366">
        <f>G18+19</f>
        <v>42776</v>
      </c>
      <c r="I18" s="5"/>
    </row>
    <row r="19" spans="1:9" ht="16.5" customHeight="1" x14ac:dyDescent="0.2">
      <c r="B19" s="284"/>
      <c r="C19" s="285"/>
      <c r="D19" s="286"/>
      <c r="E19" s="285"/>
      <c r="F19" s="367" t="s">
        <v>381</v>
      </c>
      <c r="G19" s="366"/>
      <c r="H19" s="366"/>
      <c r="I19" s="5"/>
    </row>
    <row r="20" spans="1:9" ht="16.5" customHeight="1" x14ac:dyDescent="0.2">
      <c r="A20" s="294"/>
      <c r="B20" s="295"/>
      <c r="C20" s="290"/>
      <c r="D20" s="290"/>
      <c r="E20" s="290"/>
      <c r="F20" s="291"/>
      <c r="G20" s="368"/>
      <c r="H20" s="368"/>
      <c r="I20" s="5"/>
    </row>
    <row r="21" spans="1:9" ht="16.5" customHeight="1" x14ac:dyDescent="0.2">
      <c r="A21" t="s">
        <v>197</v>
      </c>
      <c r="B21" s="284" t="s">
        <v>379</v>
      </c>
      <c r="C21" s="285">
        <v>42758</v>
      </c>
      <c r="D21" s="286">
        <f>C21</f>
        <v>42758</v>
      </c>
      <c r="E21" s="285">
        <f>C21+3</f>
        <v>42761</v>
      </c>
      <c r="F21" s="293" t="s">
        <v>249</v>
      </c>
      <c r="G21" s="366">
        <v>42764</v>
      </c>
      <c r="H21" s="366">
        <f>G21+19</f>
        <v>42783</v>
      </c>
      <c r="I21" s="5"/>
    </row>
    <row r="22" spans="1:9" ht="16.5" customHeight="1" x14ac:dyDescent="0.2">
      <c r="B22" s="284"/>
      <c r="C22" s="285"/>
      <c r="D22" s="286"/>
      <c r="E22" s="285"/>
      <c r="F22" s="367" t="s">
        <v>187</v>
      </c>
      <c r="G22" s="366"/>
      <c r="H22" s="366"/>
      <c r="I22" s="5"/>
    </row>
    <row r="23" spans="1:9" ht="16.5" customHeight="1" x14ac:dyDescent="0.2">
      <c r="A23" s="294"/>
      <c r="B23" s="295"/>
      <c r="C23" s="290"/>
      <c r="D23" s="290"/>
      <c r="E23" s="290"/>
      <c r="F23" s="291"/>
      <c r="G23" s="368"/>
      <c r="H23" s="368"/>
      <c r="I23" s="5"/>
    </row>
    <row r="24" spans="1:9" ht="16.5" customHeight="1" x14ac:dyDescent="0.2">
      <c r="A24" t="s">
        <v>197</v>
      </c>
      <c r="B24" s="284" t="s">
        <v>416</v>
      </c>
      <c r="C24" s="285">
        <v>42765</v>
      </c>
      <c r="D24" s="286">
        <f>C24</f>
        <v>42765</v>
      </c>
      <c r="E24" s="285">
        <f>C24+3</f>
        <v>42768</v>
      </c>
      <c r="F24" s="365" t="s">
        <v>242</v>
      </c>
      <c r="G24" s="366">
        <v>42771</v>
      </c>
      <c r="H24" s="366">
        <f>G24+19</f>
        <v>42790</v>
      </c>
      <c r="I24" s="5"/>
    </row>
    <row r="25" spans="1:9" ht="16.5" customHeight="1" x14ac:dyDescent="0.2">
      <c r="B25" s="284"/>
      <c r="C25" s="285"/>
      <c r="D25" s="286"/>
      <c r="E25" s="285"/>
      <c r="F25" s="367" t="s">
        <v>277</v>
      </c>
      <c r="G25" s="366"/>
      <c r="H25" s="366"/>
      <c r="I25" s="5"/>
    </row>
    <row r="26" spans="1:9" ht="16.5" customHeight="1" x14ac:dyDescent="0.2">
      <c r="A26" s="294"/>
      <c r="B26" s="295"/>
      <c r="C26" s="290"/>
      <c r="D26" s="290"/>
      <c r="E26" s="290"/>
      <c r="F26" s="291"/>
      <c r="G26" s="368"/>
      <c r="H26" s="368"/>
      <c r="I26" s="5"/>
    </row>
    <row r="27" spans="1:9" ht="16.5" customHeight="1" x14ac:dyDescent="0.2">
      <c r="A27" s="288" t="s">
        <v>487</v>
      </c>
      <c r="B27" s="456">
        <v>1705</v>
      </c>
      <c r="C27" s="285">
        <v>42772</v>
      </c>
      <c r="D27" s="286">
        <f>C27</f>
        <v>42772</v>
      </c>
      <c r="E27" s="285">
        <f>C27+3</f>
        <v>42775</v>
      </c>
      <c r="F27" s="365" t="s">
        <v>243</v>
      </c>
      <c r="G27" s="366">
        <v>42778</v>
      </c>
      <c r="H27" s="366">
        <f>G27+19</f>
        <v>42797</v>
      </c>
      <c r="I27" s="5"/>
    </row>
    <row r="28" spans="1:9" ht="16.5" customHeight="1" x14ac:dyDescent="0.2">
      <c r="B28" s="284"/>
      <c r="C28" s="285"/>
      <c r="D28" s="286"/>
      <c r="E28" s="285"/>
      <c r="F28" s="367" t="s">
        <v>327</v>
      </c>
      <c r="G28" s="366"/>
      <c r="H28" s="366"/>
      <c r="I28" s="5"/>
    </row>
    <row r="29" spans="1:9" ht="16.5" customHeight="1" x14ac:dyDescent="0.2">
      <c r="A29" s="294"/>
      <c r="B29" s="295"/>
      <c r="C29" s="290"/>
      <c r="D29" s="290"/>
      <c r="E29" s="290"/>
      <c r="F29" s="291"/>
      <c r="G29" s="368"/>
      <c r="H29" s="368"/>
      <c r="I29" s="5"/>
    </row>
    <row r="30" spans="1:9" ht="16.5" customHeight="1" x14ac:dyDescent="0.2">
      <c r="A30" s="235" t="s">
        <v>197</v>
      </c>
      <c r="B30" s="219" t="s">
        <v>421</v>
      </c>
      <c r="C30" s="292">
        <v>42779</v>
      </c>
      <c r="D30" s="60">
        <f>C30</f>
        <v>42779</v>
      </c>
      <c r="E30" s="292">
        <f>C30+3</f>
        <v>42782</v>
      </c>
      <c r="F30" s="365" t="s">
        <v>244</v>
      </c>
      <c r="G30" s="366">
        <v>42785</v>
      </c>
      <c r="H30" s="366">
        <f>G30+19</f>
        <v>42804</v>
      </c>
      <c r="I30" s="5"/>
    </row>
    <row r="31" spans="1:9" ht="16.5" customHeight="1" x14ac:dyDescent="0.2">
      <c r="A31" s="235"/>
      <c r="B31" s="219"/>
      <c r="C31" s="292"/>
      <c r="D31" s="60"/>
      <c r="E31" s="292"/>
      <c r="F31" s="367" t="s">
        <v>422</v>
      </c>
      <c r="G31" s="366"/>
      <c r="H31" s="366"/>
      <c r="I31" s="5"/>
    </row>
    <row r="32" spans="1:9" ht="16.5" customHeight="1" x14ac:dyDescent="0.2">
      <c r="A32" s="294"/>
      <c r="B32" s="295"/>
      <c r="C32" s="290"/>
      <c r="D32" s="290"/>
      <c r="E32" s="290"/>
      <c r="F32" s="291"/>
      <c r="G32" s="368"/>
      <c r="H32" s="368"/>
      <c r="I32" s="5"/>
    </row>
    <row r="33" spans="1:9" ht="16.5" customHeight="1" x14ac:dyDescent="0.2">
      <c r="A33" s="235" t="s">
        <v>197</v>
      </c>
      <c r="B33" s="219" t="s">
        <v>426</v>
      </c>
      <c r="C33" s="292">
        <v>42786</v>
      </c>
      <c r="D33" s="60">
        <f>C33</f>
        <v>42786</v>
      </c>
      <c r="E33" s="292">
        <f>C33+3</f>
        <v>42789</v>
      </c>
      <c r="F33" s="365" t="s">
        <v>245</v>
      </c>
      <c r="G33" s="366">
        <v>42792</v>
      </c>
      <c r="H33" s="366">
        <f>G33+19</f>
        <v>42811</v>
      </c>
      <c r="I33" s="5"/>
    </row>
    <row r="34" spans="1:9" ht="16.5" customHeight="1" x14ac:dyDescent="0.2">
      <c r="A34" s="235"/>
      <c r="B34" s="219"/>
      <c r="C34" s="292"/>
      <c r="D34" s="60"/>
      <c r="E34" s="292"/>
      <c r="F34" s="367" t="s">
        <v>271</v>
      </c>
      <c r="G34" s="366"/>
      <c r="H34" s="366"/>
      <c r="I34" s="5"/>
    </row>
    <row r="35" spans="1:9" ht="16.5" customHeight="1" x14ac:dyDescent="0.2">
      <c r="A35" s="294"/>
      <c r="B35" s="295"/>
      <c r="C35" s="290"/>
      <c r="D35" s="290"/>
      <c r="E35" s="290"/>
      <c r="F35" s="291"/>
      <c r="G35" s="368"/>
      <c r="H35" s="368"/>
      <c r="I35" s="5"/>
    </row>
    <row r="36" spans="1:9" ht="16.5" customHeight="1" x14ac:dyDescent="0.2">
      <c r="A36" t="s">
        <v>197</v>
      </c>
      <c r="B36" s="284" t="s">
        <v>488</v>
      </c>
      <c r="C36" s="285">
        <v>42793</v>
      </c>
      <c r="D36" s="286">
        <f>C36</f>
        <v>42793</v>
      </c>
      <c r="E36" s="285">
        <f>C36+3</f>
        <v>42796</v>
      </c>
      <c r="F36" s="365" t="s">
        <v>235</v>
      </c>
      <c r="G36" s="366">
        <v>42785</v>
      </c>
      <c r="H36" s="366">
        <f>G36+19</f>
        <v>42804</v>
      </c>
      <c r="I36" s="5"/>
    </row>
    <row r="37" spans="1:9" ht="16.5" customHeight="1" x14ac:dyDescent="0.2">
      <c r="B37" s="284"/>
      <c r="C37" s="285"/>
      <c r="D37" s="286"/>
      <c r="E37" s="285"/>
      <c r="F37" s="367"/>
      <c r="G37" s="366"/>
      <c r="H37" s="366"/>
      <c r="I37" s="5"/>
    </row>
    <row r="38" spans="1:9" ht="16.5" customHeight="1" x14ac:dyDescent="0.2">
      <c r="A38" s="294"/>
      <c r="B38" s="295"/>
      <c r="C38" s="290"/>
      <c r="D38" s="290"/>
      <c r="E38" s="290"/>
      <c r="F38" s="291"/>
      <c r="G38" s="368"/>
      <c r="H38" s="368"/>
      <c r="I38" s="5"/>
    </row>
    <row r="39" spans="1:9" ht="16.5" customHeight="1" x14ac:dyDescent="0.2">
      <c r="A39" t="s">
        <v>197</v>
      </c>
      <c r="B39" s="284" t="s">
        <v>489</v>
      </c>
      <c r="C39" s="285">
        <v>42800</v>
      </c>
      <c r="D39" s="286">
        <f>C39</f>
        <v>42800</v>
      </c>
      <c r="E39" s="285">
        <f>C39+3</f>
        <v>42803</v>
      </c>
      <c r="F39" s="365" t="s">
        <v>235</v>
      </c>
      <c r="G39" s="366">
        <v>42792</v>
      </c>
      <c r="H39" s="366">
        <f>G39+19</f>
        <v>42811</v>
      </c>
      <c r="I39" s="5"/>
    </row>
    <row r="40" spans="1:9" ht="16.5" customHeight="1" x14ac:dyDescent="0.2">
      <c r="B40" s="284"/>
      <c r="C40" s="285"/>
      <c r="D40" s="286"/>
      <c r="E40" s="285"/>
      <c r="F40" s="367"/>
      <c r="G40" s="366"/>
      <c r="H40" s="366"/>
      <c r="I40" s="5"/>
    </row>
    <row r="41" spans="1:9" ht="16.5" customHeight="1" x14ac:dyDescent="0.2">
      <c r="A41" s="294"/>
      <c r="B41" s="295"/>
      <c r="C41" s="290"/>
      <c r="D41" s="290"/>
      <c r="E41" s="290"/>
      <c r="F41" s="291"/>
      <c r="G41" s="368"/>
      <c r="H41" s="368"/>
      <c r="I41" s="5"/>
    </row>
    <row r="42" spans="1:9" ht="14.25" customHeight="1" x14ac:dyDescent="0.2">
      <c r="A42" s="95"/>
      <c r="B42" s="92"/>
      <c r="C42" s="96"/>
      <c r="D42" s="96"/>
      <c r="E42" s="96"/>
      <c r="F42" s="197"/>
      <c r="G42" s="369"/>
      <c r="H42" s="369">
        <f>H12-$C$12</f>
        <v>25</v>
      </c>
      <c r="I42" s="5"/>
    </row>
    <row r="43" spans="1:9" x14ac:dyDescent="0.2">
      <c r="A43" s="233" t="s">
        <v>170</v>
      </c>
      <c r="B43" s="92"/>
      <c r="C43" s="96"/>
      <c r="D43" s="96"/>
      <c r="E43" s="96"/>
      <c r="G43" s="96"/>
      <c r="H43" s="96"/>
      <c r="I43" s="4"/>
    </row>
    <row r="44" spans="1:9" ht="15.75" customHeight="1" x14ac:dyDescent="0.2">
      <c r="A44" t="s">
        <v>171</v>
      </c>
      <c r="B44" t="s">
        <v>250</v>
      </c>
      <c r="D44" s="93"/>
      <c r="G44" s="89"/>
      <c r="H44" s="90"/>
      <c r="I44" s="5"/>
    </row>
    <row r="45" spans="1:9" ht="15.75" customHeight="1" x14ac:dyDescent="0.2">
      <c r="A45" s="202"/>
      <c r="B45" s="202"/>
      <c r="D45" s="93"/>
      <c r="F45" s="88"/>
      <c r="G45" s="89"/>
      <c r="H45" s="90"/>
      <c r="I45" s="5"/>
    </row>
    <row r="46" spans="1:9" ht="15" x14ac:dyDescent="0.2">
      <c r="A46" s="122" t="s">
        <v>104</v>
      </c>
      <c r="B46" s="21"/>
      <c r="C46" s="38"/>
      <c r="D46" s="38"/>
      <c r="E46" s="38"/>
      <c r="F46" s="98"/>
      <c r="G46" s="83"/>
      <c r="H46" s="83"/>
      <c r="I46" s="4"/>
    </row>
    <row r="47" spans="1:9" ht="15.75" x14ac:dyDescent="0.25">
      <c r="A47" s="34" t="s">
        <v>50</v>
      </c>
      <c r="B47" s="4"/>
      <c r="C47" s="4"/>
      <c r="D47" s="4"/>
      <c r="E47" s="4"/>
      <c r="F47" s="35" t="s">
        <v>51</v>
      </c>
      <c r="I47" s="4"/>
    </row>
    <row r="48" spans="1:9" ht="15" x14ac:dyDescent="0.2">
      <c r="A48" s="100" t="s">
        <v>105</v>
      </c>
      <c r="B48" s="4"/>
      <c r="C48" s="4"/>
      <c r="D48" s="4"/>
      <c r="E48" s="4"/>
      <c r="F48" s="41" t="s">
        <v>53</v>
      </c>
      <c r="G48" s="5" t="s">
        <v>56</v>
      </c>
      <c r="H48" s="36"/>
      <c r="I48" s="356"/>
    </row>
    <row r="49" spans="1:8" ht="15" x14ac:dyDescent="0.2">
      <c r="A49" s="42" t="s">
        <v>106</v>
      </c>
      <c r="B49" s="14"/>
      <c r="C49" s="14"/>
      <c r="D49" s="14"/>
      <c r="E49" s="4"/>
      <c r="F49" s="41"/>
      <c r="G49" s="5" t="s">
        <v>58</v>
      </c>
      <c r="H49" s="36"/>
    </row>
    <row r="50" spans="1:8" ht="15" x14ac:dyDescent="0.2">
      <c r="A50" s="40" t="s">
        <v>55</v>
      </c>
      <c r="B50" s="14"/>
      <c r="C50" s="14"/>
      <c r="D50" s="14"/>
      <c r="E50" s="14"/>
      <c r="F50" s="41"/>
      <c r="G50" s="5" t="s">
        <v>60</v>
      </c>
      <c r="H50" s="36"/>
    </row>
    <row r="51" spans="1:8" ht="15" x14ac:dyDescent="0.2">
      <c r="A51" s="40" t="s">
        <v>57</v>
      </c>
      <c r="B51" s="14"/>
      <c r="C51" s="14"/>
      <c r="D51" s="14"/>
      <c r="E51" s="14"/>
      <c r="F51" s="41"/>
      <c r="G51" s="5" t="s">
        <v>62</v>
      </c>
      <c r="H51" s="36"/>
    </row>
    <row r="52" spans="1:8" ht="15" x14ac:dyDescent="0.2">
      <c r="A52" s="40" t="s">
        <v>59</v>
      </c>
      <c r="B52" s="14"/>
      <c r="C52" s="4"/>
      <c r="D52" s="4"/>
      <c r="E52" s="4"/>
      <c r="F52" s="41" t="s">
        <v>63</v>
      </c>
      <c r="G52" s="5" t="s">
        <v>64</v>
      </c>
      <c r="H52" s="36"/>
    </row>
    <row r="53" spans="1:8" ht="15.75" x14ac:dyDescent="0.25">
      <c r="A53" s="44" t="s">
        <v>61</v>
      </c>
      <c r="F53" s="45"/>
      <c r="G53" s="5" t="s">
        <v>107</v>
      </c>
      <c r="H53" s="36"/>
    </row>
    <row r="54" spans="1:8" ht="15.75" x14ac:dyDescent="0.25">
      <c r="F54" s="45"/>
      <c r="G54" s="5" t="s">
        <v>66</v>
      </c>
      <c r="H54" s="36"/>
    </row>
    <row r="55" spans="1:8" ht="15" x14ac:dyDescent="0.2">
      <c r="F55" s="41" t="s">
        <v>68</v>
      </c>
      <c r="G55" s="5" t="s">
        <v>69</v>
      </c>
      <c r="H55" s="36"/>
    </row>
    <row r="56" spans="1:8" ht="15" x14ac:dyDescent="0.2">
      <c r="A56" s="2"/>
      <c r="B56" s="2"/>
      <c r="C56" s="3"/>
      <c r="D56" s="3"/>
      <c r="E56" s="3"/>
      <c r="F56" s="3"/>
      <c r="G56" s="42" t="s">
        <v>70</v>
      </c>
      <c r="H56" s="36"/>
    </row>
    <row r="57" spans="1:8" ht="15" x14ac:dyDescent="0.2">
      <c r="A57" s="255"/>
      <c r="B57" s="255"/>
      <c r="C57" s="250"/>
      <c r="D57" s="250"/>
      <c r="E57" s="250"/>
      <c r="F57" s="41"/>
      <c r="G57" s="5"/>
      <c r="H57" s="36"/>
    </row>
  </sheetData>
  <customSheetViews>
    <customSheetView guid="{D813C7F1-82AD-4177-A0B6-DF780F250157}" topLeftCell="A10">
      <selection activeCell="A33" sqref="A33:B33"/>
      <pageMargins left="0.75" right="0.75" top="1" bottom="1" header="0.5" footer="0.5"/>
      <pageSetup scale="44" orientation="landscape" r:id="rId1"/>
      <headerFooter alignWithMargins="0"/>
    </customSheetView>
    <customSheetView guid="{AFA97FE5-EB2D-4EBD-A937-DC2E6D78335A}" topLeftCell="A16">
      <selection activeCell="A42" sqref="A42:E44"/>
      <pageMargins left="0.75" right="0.75" top="1" bottom="1" header="0.5" footer="0.5"/>
      <pageSetup scale="44" orientation="landscape" r:id="rId2"/>
      <headerFooter alignWithMargins="0"/>
    </customSheetView>
    <customSheetView guid="{A1E0DC65-553C-444F-B2FF-A96031258B72}" topLeftCell="A16">
      <selection activeCell="A42" sqref="A42:E44"/>
      <pageMargins left="0.75" right="0.75" top="1" bottom="1" header="0.5" footer="0.5"/>
      <pageSetup scale="44" orientation="landscape" r:id="rId3"/>
      <headerFooter alignWithMargins="0"/>
    </customSheetView>
  </customSheetViews>
  <mergeCells count="2">
    <mergeCell ref="B5:H5"/>
    <mergeCell ref="C8:D8"/>
  </mergeCells>
  <hyperlinks>
    <hyperlink ref="A7" location="INDEX!A1" display="BACK TO INDEX"/>
    <hyperlink ref="A4" r:id="rId4"/>
  </hyperlinks>
  <pageMargins left="0.75" right="0.75" top="1" bottom="1" header="0.5" footer="0.5"/>
  <pageSetup scale="44" orientation="landscape" r:id="rId5"/>
  <headerFooter alignWithMargins="0"/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57"/>
  <sheetViews>
    <sheetView showWhiteSpace="0" topLeftCell="A12" zoomScaleNormal="100" workbookViewId="0">
      <selection activeCell="A17" sqref="A17"/>
    </sheetView>
  </sheetViews>
  <sheetFormatPr defaultRowHeight="12.75" x14ac:dyDescent="0.2"/>
  <cols>
    <col min="1" max="1" width="28.140625" style="239" customWidth="1"/>
    <col min="2" max="2" width="12.42578125" style="239" customWidth="1"/>
    <col min="3" max="3" width="12.28515625" style="239" customWidth="1"/>
    <col min="4" max="4" width="11.140625" style="239" customWidth="1"/>
    <col min="5" max="5" width="12.85546875" style="239" customWidth="1"/>
    <col min="6" max="6" width="26.28515625" style="239" customWidth="1"/>
    <col min="7" max="7" width="12.7109375" style="239" customWidth="1"/>
    <col min="8" max="9" width="23.140625" style="239" customWidth="1"/>
    <col min="10" max="16384" width="9.140625" style="239"/>
  </cols>
  <sheetData>
    <row r="1" spans="1:13" x14ac:dyDescent="0.2">
      <c r="A1" s="249"/>
      <c r="B1" s="249"/>
      <c r="C1" s="250"/>
      <c r="D1" s="250"/>
      <c r="E1" s="250"/>
      <c r="F1" s="250"/>
      <c r="G1" s="370"/>
      <c r="H1" s="370"/>
      <c r="I1" s="252"/>
      <c r="J1" s="252"/>
    </row>
    <row r="2" spans="1:13" ht="31.5" customHeight="1" x14ac:dyDescent="0.2">
      <c r="A2" s="249"/>
      <c r="B2" s="249"/>
      <c r="C2" s="249"/>
      <c r="D2" s="249"/>
      <c r="E2" s="249"/>
      <c r="F2" s="249"/>
      <c r="G2" s="252"/>
      <c r="H2" s="252"/>
      <c r="I2" s="252"/>
      <c r="J2" s="252"/>
    </row>
    <row r="3" spans="1:13" ht="31.5" customHeight="1" x14ac:dyDescent="0.2">
      <c r="A3" s="249"/>
      <c r="B3" s="249"/>
      <c r="C3" s="249"/>
      <c r="D3" s="249"/>
      <c r="E3" s="249"/>
      <c r="F3" s="249"/>
      <c r="G3" s="252"/>
      <c r="H3" s="252"/>
      <c r="I3" s="252"/>
      <c r="J3" s="252"/>
    </row>
    <row r="4" spans="1:13" ht="11.25" customHeight="1" x14ac:dyDescent="0.2">
      <c r="A4" s="249"/>
      <c r="B4" s="249"/>
      <c r="C4" s="249"/>
      <c r="D4" s="249"/>
      <c r="E4" s="249"/>
      <c r="F4" s="249"/>
      <c r="G4" s="252"/>
      <c r="H4" s="252"/>
      <c r="I4" s="252"/>
      <c r="J4" s="252"/>
    </row>
    <row r="5" spans="1:13" x14ac:dyDescent="0.2">
      <c r="A5" s="371" t="s">
        <v>0</v>
      </c>
      <c r="B5" s="249"/>
      <c r="C5" s="249"/>
      <c r="D5" s="249"/>
      <c r="E5" s="249"/>
      <c r="F5" s="249"/>
      <c r="G5" s="252"/>
      <c r="H5" s="252"/>
      <c r="I5" s="252"/>
      <c r="J5" s="252"/>
    </row>
    <row r="6" spans="1:13" ht="23.25" customHeight="1" x14ac:dyDescent="0.3">
      <c r="A6" s="506" t="s">
        <v>251</v>
      </c>
      <c r="B6" s="506"/>
      <c r="C6" s="506"/>
      <c r="D6" s="506"/>
      <c r="E6" s="506"/>
      <c r="F6" s="506"/>
      <c r="G6" s="506"/>
      <c r="H6" s="506"/>
      <c r="I6" s="506"/>
      <c r="J6" s="253"/>
    </row>
    <row r="7" spans="1:13" customFormat="1" ht="15.75" customHeight="1" x14ac:dyDescent="0.2">
      <c r="A7" s="168"/>
      <c r="E7" s="168"/>
      <c r="G7" s="168"/>
      <c r="J7" s="14"/>
      <c r="K7" s="14"/>
      <c r="L7" s="14"/>
      <c r="M7" s="14"/>
    </row>
    <row r="8" spans="1:13" customFormat="1" ht="15.75" customHeight="1" x14ac:dyDescent="0.2">
      <c r="A8" s="168" t="s">
        <v>252</v>
      </c>
      <c r="E8" s="168" t="s">
        <v>253</v>
      </c>
      <c r="G8" s="168"/>
      <c r="J8" s="14"/>
      <c r="K8" s="14"/>
      <c r="L8" s="14"/>
      <c r="M8" s="14"/>
    </row>
    <row r="9" spans="1:13" customFormat="1" ht="15.75" customHeight="1" x14ac:dyDescent="0.2">
      <c r="A9" s="168" t="s">
        <v>254</v>
      </c>
      <c r="E9" s="168" t="s">
        <v>255</v>
      </c>
      <c r="G9" s="168"/>
      <c r="J9" s="14"/>
      <c r="K9" s="14"/>
      <c r="L9" s="14"/>
      <c r="M9" s="14"/>
    </row>
    <row r="10" spans="1:13" ht="15" customHeight="1" x14ac:dyDescent="0.35">
      <c r="A10" s="372"/>
      <c r="B10" s="373"/>
      <c r="E10" s="374"/>
      <c r="F10" s="374"/>
      <c r="G10" s="374"/>
      <c r="H10"/>
      <c r="I10" s="374"/>
      <c r="J10" s="253"/>
    </row>
    <row r="11" spans="1:13" x14ac:dyDescent="0.2">
      <c r="A11" s="375" t="s">
        <v>73</v>
      </c>
      <c r="B11" s="255"/>
      <c r="C11" s="255"/>
      <c r="D11" s="255"/>
      <c r="E11" s="256"/>
      <c r="F11" s="256"/>
      <c r="G11" s="255"/>
      <c r="H11" s="255"/>
      <c r="I11" s="253"/>
      <c r="J11" s="253"/>
    </row>
    <row r="12" spans="1:13" s="131" customFormat="1" ht="50.25" customHeight="1" x14ac:dyDescent="0.2">
      <c r="A12" s="54" t="s">
        <v>74</v>
      </c>
      <c r="B12" s="54" t="s">
        <v>75</v>
      </c>
      <c r="C12" s="507" t="s">
        <v>157</v>
      </c>
      <c r="D12" s="512"/>
      <c r="E12" s="54" t="s">
        <v>158</v>
      </c>
      <c r="F12" s="54" t="s">
        <v>78</v>
      </c>
      <c r="G12" s="55" t="s">
        <v>256</v>
      </c>
      <c r="H12" s="55" t="s">
        <v>257</v>
      </c>
      <c r="I12" s="55" t="s">
        <v>258</v>
      </c>
      <c r="J12" s="86"/>
    </row>
    <row r="13" spans="1:13" ht="16.5" customHeight="1" x14ac:dyDescent="0.2">
      <c r="A13" s="218" t="s">
        <v>323</v>
      </c>
      <c r="B13" s="219">
        <v>1702</v>
      </c>
      <c r="C13" s="220">
        <v>42746</v>
      </c>
      <c r="D13" s="221">
        <f>C13</f>
        <v>42746</v>
      </c>
      <c r="E13" s="220">
        <f>+C13+2</f>
        <v>42748</v>
      </c>
      <c r="F13" s="113" t="s">
        <v>434</v>
      </c>
      <c r="G13" s="376">
        <v>42755</v>
      </c>
      <c r="H13" s="377">
        <f>+G13+15</f>
        <v>42770</v>
      </c>
      <c r="I13" s="378">
        <f>+G13+22</f>
        <v>42777</v>
      </c>
      <c r="J13" s="379"/>
    </row>
    <row r="14" spans="1:13" ht="16.5" customHeight="1" x14ac:dyDescent="0.2">
      <c r="A14" s="218" t="s">
        <v>376</v>
      </c>
      <c r="B14" s="219">
        <v>1706</v>
      </c>
      <c r="C14" s="220">
        <v>42751</v>
      </c>
      <c r="D14" s="221">
        <f>C14</f>
        <v>42751</v>
      </c>
      <c r="E14" s="220">
        <f>+C14+2</f>
        <v>42753</v>
      </c>
      <c r="F14" s="114" t="s">
        <v>342</v>
      </c>
      <c r="G14" s="376"/>
      <c r="H14" s="377"/>
      <c r="I14" s="380"/>
      <c r="J14" s="379"/>
    </row>
    <row r="15" spans="1:13" ht="16.5" customHeight="1" x14ac:dyDescent="0.2">
      <c r="A15" s="381"/>
      <c r="B15" s="382"/>
      <c r="C15" s="383"/>
      <c r="D15" s="383"/>
      <c r="E15" s="383"/>
      <c r="F15" s="384"/>
      <c r="G15" s="385"/>
      <c r="H15" s="386"/>
      <c r="I15" s="387"/>
      <c r="J15" s="379"/>
    </row>
    <row r="16" spans="1:13" ht="16.5" customHeight="1" x14ac:dyDescent="0.2">
      <c r="A16" s="218" t="s">
        <v>551</v>
      </c>
      <c r="B16" s="219">
        <v>1704</v>
      </c>
      <c r="C16" s="220">
        <v>42754</v>
      </c>
      <c r="D16" s="221">
        <f>C16</f>
        <v>42754</v>
      </c>
      <c r="E16" s="220">
        <f>+C16+2</f>
        <v>42756</v>
      </c>
      <c r="F16" s="113" t="s">
        <v>435</v>
      </c>
      <c r="G16" s="376">
        <v>42762</v>
      </c>
      <c r="H16" s="377">
        <f>+G16+15</f>
        <v>42777</v>
      </c>
      <c r="I16" s="378">
        <f>+G16+22</f>
        <v>42784</v>
      </c>
      <c r="J16" s="379"/>
    </row>
    <row r="17" spans="1:10" ht="16.5" customHeight="1" x14ac:dyDescent="0.2">
      <c r="A17" s="218" t="s">
        <v>376</v>
      </c>
      <c r="B17" s="219">
        <v>1708</v>
      </c>
      <c r="C17" s="220">
        <v>42758</v>
      </c>
      <c r="D17" s="221">
        <f>C17</f>
        <v>42758</v>
      </c>
      <c r="E17" s="220">
        <f>+C17+2</f>
        <v>42760</v>
      </c>
      <c r="F17" s="114" t="s">
        <v>342</v>
      </c>
      <c r="G17" s="376"/>
      <c r="H17" s="377"/>
      <c r="I17" s="380"/>
      <c r="J17" s="379"/>
    </row>
    <row r="18" spans="1:10" ht="16.5" customHeight="1" x14ac:dyDescent="0.2">
      <c r="A18" s="381"/>
      <c r="B18" s="382"/>
      <c r="C18" s="383"/>
      <c r="D18" s="383"/>
      <c r="E18" s="383"/>
      <c r="F18" s="384"/>
      <c r="G18" s="385"/>
      <c r="H18" s="386"/>
      <c r="I18" s="387"/>
      <c r="J18" s="379"/>
    </row>
    <row r="19" spans="1:10" ht="16.5" customHeight="1" x14ac:dyDescent="0.2">
      <c r="A19" s="218" t="s">
        <v>323</v>
      </c>
      <c r="B19" s="219">
        <v>1704</v>
      </c>
      <c r="C19" s="220">
        <v>42760</v>
      </c>
      <c r="D19" s="221">
        <f>C19</f>
        <v>42760</v>
      </c>
      <c r="E19" s="220">
        <f>+C19+2</f>
        <v>42762</v>
      </c>
      <c r="F19" s="113" t="s">
        <v>436</v>
      </c>
      <c r="G19" s="376">
        <v>42769</v>
      </c>
      <c r="H19" s="377">
        <f>+G19+15</f>
        <v>42784</v>
      </c>
      <c r="I19" s="378">
        <f>+G19+22</f>
        <v>42791</v>
      </c>
      <c r="J19" s="379"/>
    </row>
    <row r="20" spans="1:10" ht="16.5" customHeight="1" x14ac:dyDescent="0.2">
      <c r="A20" s="218" t="s">
        <v>376</v>
      </c>
      <c r="B20" s="219">
        <v>1710</v>
      </c>
      <c r="C20" s="220">
        <v>42765</v>
      </c>
      <c r="D20" s="221">
        <f>C20</f>
        <v>42765</v>
      </c>
      <c r="E20" s="220">
        <f>+C20+2</f>
        <v>42767</v>
      </c>
      <c r="F20" s="114" t="s">
        <v>342</v>
      </c>
      <c r="G20" s="376"/>
      <c r="H20" s="377"/>
      <c r="I20" s="380"/>
      <c r="J20" s="379"/>
    </row>
    <row r="21" spans="1:10" ht="16.5" customHeight="1" x14ac:dyDescent="0.2">
      <c r="A21" s="381"/>
      <c r="B21" s="382"/>
      <c r="C21" s="383"/>
      <c r="D21" s="383"/>
      <c r="E21" s="383"/>
      <c r="F21" s="384"/>
      <c r="G21" s="385"/>
      <c r="H21" s="386"/>
      <c r="I21" s="387"/>
      <c r="J21" s="379"/>
    </row>
    <row r="22" spans="1:10" ht="16.5" customHeight="1" x14ac:dyDescent="0.2">
      <c r="A22" s="218" t="s">
        <v>437</v>
      </c>
      <c r="B22" s="219">
        <v>1706</v>
      </c>
      <c r="C22" s="220">
        <v>42767</v>
      </c>
      <c r="D22" s="221">
        <f>C22</f>
        <v>42767</v>
      </c>
      <c r="E22" s="220">
        <f>+C22+2</f>
        <v>42769</v>
      </c>
      <c r="F22" s="113" t="s">
        <v>541</v>
      </c>
      <c r="G22" s="376">
        <v>42776</v>
      </c>
      <c r="H22" s="377">
        <f>+G22+15</f>
        <v>42791</v>
      </c>
      <c r="I22" s="378">
        <f>+G22+22</f>
        <v>42798</v>
      </c>
      <c r="J22" s="379"/>
    </row>
    <row r="23" spans="1:10" ht="16.5" customHeight="1" x14ac:dyDescent="0.2">
      <c r="A23" s="218"/>
      <c r="B23" s="219"/>
      <c r="C23" s="220">
        <v>42772</v>
      </c>
      <c r="D23" s="221">
        <f>C23</f>
        <v>42772</v>
      </c>
      <c r="E23" s="220">
        <f>+C23+2</f>
        <v>42774</v>
      </c>
      <c r="F23" s="114" t="s">
        <v>342</v>
      </c>
      <c r="G23" s="376"/>
      <c r="H23" s="377"/>
      <c r="I23" s="380"/>
      <c r="J23" s="379"/>
    </row>
    <row r="24" spans="1:10" ht="16.5" customHeight="1" x14ac:dyDescent="0.2">
      <c r="A24" s="381"/>
      <c r="B24" s="382"/>
      <c r="C24" s="383"/>
      <c r="D24" s="383"/>
      <c r="E24" s="383"/>
      <c r="F24" s="384"/>
      <c r="G24" s="385"/>
      <c r="H24" s="386"/>
      <c r="I24" s="387"/>
      <c r="J24" s="379"/>
    </row>
    <row r="25" spans="1:10" ht="16.5" customHeight="1" x14ac:dyDescent="0.2">
      <c r="A25" s="227" t="s">
        <v>234</v>
      </c>
      <c r="B25" s="219"/>
      <c r="C25" s="220">
        <v>42774</v>
      </c>
      <c r="D25" s="221">
        <f>C25</f>
        <v>42774</v>
      </c>
      <c r="E25" s="220">
        <f>+C25+2</f>
        <v>42776</v>
      </c>
      <c r="F25" s="113" t="s">
        <v>542</v>
      </c>
      <c r="G25" s="376">
        <v>42783</v>
      </c>
      <c r="H25" s="377">
        <f>+G25+15</f>
        <v>42798</v>
      </c>
      <c r="I25" s="378">
        <f>+G25+22</f>
        <v>42805</v>
      </c>
      <c r="J25" s="379"/>
    </row>
    <row r="26" spans="1:10" ht="16.5" customHeight="1" x14ac:dyDescent="0.2">
      <c r="A26" s="218"/>
      <c r="B26" s="219"/>
      <c r="C26" s="220">
        <v>42779</v>
      </c>
      <c r="D26" s="221">
        <f>C26</f>
        <v>42779</v>
      </c>
      <c r="E26" s="220">
        <f>+C26+2</f>
        <v>42781</v>
      </c>
      <c r="F26" s="114" t="s">
        <v>342</v>
      </c>
      <c r="G26" s="376"/>
      <c r="H26" s="377"/>
      <c r="I26" s="380"/>
      <c r="J26" s="379"/>
    </row>
    <row r="27" spans="1:10" ht="16.5" customHeight="1" x14ac:dyDescent="0.2">
      <c r="A27" s="381"/>
      <c r="B27" s="382"/>
      <c r="C27" s="383"/>
      <c r="D27" s="383"/>
      <c r="E27" s="383"/>
      <c r="F27" s="384"/>
      <c r="G27" s="385"/>
      <c r="H27" s="386"/>
      <c r="I27" s="387"/>
      <c r="J27" s="379"/>
    </row>
    <row r="28" spans="1:10" ht="16.5" customHeight="1" x14ac:dyDescent="0.2">
      <c r="A28" s="218" t="s">
        <v>537</v>
      </c>
      <c r="B28" s="219">
        <v>1706</v>
      </c>
      <c r="C28" s="220">
        <v>42781</v>
      </c>
      <c r="D28" s="221">
        <f>C28</f>
        <v>42781</v>
      </c>
      <c r="E28" s="220">
        <f>+C28+2</f>
        <v>42783</v>
      </c>
      <c r="F28" s="113" t="s">
        <v>259</v>
      </c>
      <c r="G28" s="376">
        <v>42790</v>
      </c>
      <c r="H28" s="377">
        <f>+G28+15</f>
        <v>42805</v>
      </c>
      <c r="I28" s="378">
        <f>+G28+22</f>
        <v>42812</v>
      </c>
      <c r="J28" s="379"/>
    </row>
    <row r="29" spans="1:10" ht="16.5" customHeight="1" x14ac:dyDescent="0.2">
      <c r="A29" s="218"/>
      <c r="B29" s="219"/>
      <c r="C29" s="220">
        <v>42786</v>
      </c>
      <c r="D29" s="221">
        <f>C29</f>
        <v>42786</v>
      </c>
      <c r="E29" s="220">
        <f>+C29+2</f>
        <v>42788</v>
      </c>
      <c r="F29" s="114" t="s">
        <v>342</v>
      </c>
      <c r="G29" s="376"/>
      <c r="H29" s="377"/>
      <c r="I29" s="380"/>
      <c r="J29" s="379"/>
    </row>
    <row r="30" spans="1:10" ht="16.5" customHeight="1" x14ac:dyDescent="0.2">
      <c r="A30" s="381"/>
      <c r="B30" s="382"/>
      <c r="C30" s="383"/>
      <c r="D30" s="383"/>
      <c r="E30" s="383"/>
      <c r="F30" s="384"/>
      <c r="G30" s="385"/>
      <c r="H30" s="386"/>
      <c r="I30" s="387"/>
      <c r="J30" s="379"/>
    </row>
    <row r="31" spans="1:10" ht="16.5" customHeight="1" x14ac:dyDescent="0.2">
      <c r="A31" s="218" t="s">
        <v>437</v>
      </c>
      <c r="B31" s="219">
        <v>1710</v>
      </c>
      <c r="C31" s="220">
        <v>42788</v>
      </c>
      <c r="D31" s="221">
        <f>C31</f>
        <v>42788</v>
      </c>
      <c r="E31" s="220">
        <f>+C31+2</f>
        <v>42790</v>
      </c>
      <c r="F31" s="113" t="s">
        <v>235</v>
      </c>
      <c r="G31" s="376">
        <v>42797</v>
      </c>
      <c r="H31" s="377">
        <f>+G31+15</f>
        <v>42812</v>
      </c>
      <c r="I31" s="378">
        <f>+G31+22</f>
        <v>42819</v>
      </c>
      <c r="J31" s="379"/>
    </row>
    <row r="32" spans="1:10" ht="16.5" customHeight="1" x14ac:dyDescent="0.2">
      <c r="A32" s="218"/>
      <c r="B32" s="219"/>
      <c r="C32" s="220">
        <v>42793</v>
      </c>
      <c r="D32" s="221">
        <f>C32</f>
        <v>42793</v>
      </c>
      <c r="E32" s="220">
        <f>+C32+2</f>
        <v>42795</v>
      </c>
      <c r="F32" s="114"/>
      <c r="G32" s="376"/>
      <c r="H32" s="377"/>
      <c r="I32" s="380"/>
      <c r="J32" s="379"/>
    </row>
    <row r="33" spans="1:10" ht="16.5" customHeight="1" x14ac:dyDescent="0.2">
      <c r="A33" s="381"/>
      <c r="B33" s="382"/>
      <c r="C33" s="383"/>
      <c r="D33" s="383"/>
      <c r="E33" s="383"/>
      <c r="F33" s="384"/>
      <c r="G33" s="385"/>
      <c r="H33" s="386"/>
      <c r="I33" s="387"/>
      <c r="J33" s="379"/>
    </row>
    <row r="34" spans="1:10" ht="16.5" customHeight="1" x14ac:dyDescent="0.2">
      <c r="A34" s="218" t="s">
        <v>538</v>
      </c>
      <c r="B34" s="219">
        <v>1707</v>
      </c>
      <c r="C34" s="220">
        <v>42795</v>
      </c>
      <c r="D34" s="221">
        <f>C34</f>
        <v>42795</v>
      </c>
      <c r="E34" s="220">
        <f>+C34+2</f>
        <v>42797</v>
      </c>
      <c r="F34" s="113" t="s">
        <v>235</v>
      </c>
      <c r="G34" s="376">
        <v>42804</v>
      </c>
      <c r="H34" s="377">
        <f>+G34+15</f>
        <v>42819</v>
      </c>
      <c r="I34" s="378">
        <f>+G34+22</f>
        <v>42826</v>
      </c>
      <c r="J34" s="379"/>
    </row>
    <row r="35" spans="1:10" ht="16.5" customHeight="1" x14ac:dyDescent="0.2">
      <c r="A35" s="218"/>
      <c r="B35" s="219"/>
      <c r="C35" s="220">
        <v>42800</v>
      </c>
      <c r="D35" s="221">
        <f>C35</f>
        <v>42800</v>
      </c>
      <c r="E35" s="220">
        <f>+C35+2</f>
        <v>42802</v>
      </c>
      <c r="F35" s="114"/>
      <c r="G35" s="376"/>
      <c r="H35" s="377"/>
      <c r="I35" s="380"/>
      <c r="J35" s="379"/>
    </row>
    <row r="36" spans="1:10" ht="16.5" customHeight="1" x14ac:dyDescent="0.2">
      <c r="A36" s="381"/>
      <c r="B36" s="382"/>
      <c r="C36" s="383"/>
      <c r="D36" s="383"/>
      <c r="E36" s="383"/>
      <c r="F36" s="384"/>
      <c r="G36" s="385"/>
      <c r="H36" s="386"/>
      <c r="I36" s="387"/>
      <c r="J36" s="379"/>
    </row>
    <row r="37" spans="1:10" ht="16.5" customHeight="1" x14ac:dyDescent="0.2">
      <c r="A37" s="218" t="s">
        <v>539</v>
      </c>
      <c r="B37" s="219"/>
      <c r="C37" s="220">
        <v>42802</v>
      </c>
      <c r="D37" s="221">
        <f>C37</f>
        <v>42802</v>
      </c>
      <c r="E37" s="220">
        <f>+C37+2</f>
        <v>42804</v>
      </c>
      <c r="F37" s="113" t="s">
        <v>235</v>
      </c>
      <c r="G37" s="376">
        <v>42811</v>
      </c>
      <c r="H37" s="377">
        <f>+G37+15</f>
        <v>42826</v>
      </c>
      <c r="I37" s="378">
        <f>+G37+22</f>
        <v>42833</v>
      </c>
      <c r="J37" s="379"/>
    </row>
    <row r="38" spans="1:10" ht="16.5" customHeight="1" x14ac:dyDescent="0.2">
      <c r="A38" s="218"/>
      <c r="B38" s="219"/>
      <c r="C38" s="220">
        <v>42807</v>
      </c>
      <c r="D38" s="221">
        <f>C38</f>
        <v>42807</v>
      </c>
      <c r="E38" s="220">
        <f>+C38+2</f>
        <v>42809</v>
      </c>
      <c r="F38" s="114"/>
      <c r="G38" s="376"/>
      <c r="H38" s="377"/>
      <c r="I38" s="380"/>
      <c r="J38" s="379"/>
    </row>
    <row r="39" spans="1:10" ht="16.5" customHeight="1" x14ac:dyDescent="0.2">
      <c r="A39" s="381"/>
      <c r="B39" s="382"/>
      <c r="C39" s="383"/>
      <c r="D39" s="383"/>
      <c r="E39" s="383"/>
      <c r="F39" s="384"/>
      <c r="G39" s="385"/>
      <c r="H39" s="386"/>
      <c r="I39" s="387"/>
      <c r="J39" s="379"/>
    </row>
    <row r="40" spans="1:10" ht="12.75" customHeight="1" x14ac:dyDescent="0.2">
      <c r="A40" s="88"/>
      <c r="B40" s="322"/>
      <c r="C40" s="388"/>
      <c r="D40" s="388"/>
      <c r="E40" s="388"/>
      <c r="F40" s="238"/>
      <c r="G40" s="389"/>
      <c r="H40" s="369">
        <f>$H$19-$C$19+1</f>
        <v>25</v>
      </c>
      <c r="I40" s="369">
        <f>I19-$C$19+1</f>
        <v>32</v>
      </c>
      <c r="J40" s="379"/>
    </row>
    <row r="41" spans="1:10" ht="18" customHeight="1" x14ac:dyDescent="0.2">
      <c r="A41" s="390" t="s">
        <v>170</v>
      </c>
      <c r="B41" s="322"/>
      <c r="C41" s="388"/>
      <c r="D41" s="388"/>
      <c r="E41" s="388"/>
      <c r="F41" s="389"/>
      <c r="G41" s="389"/>
      <c r="H41" s="389"/>
      <c r="I41" s="391"/>
      <c r="J41" s="379"/>
    </row>
    <row r="42" spans="1:10" ht="20.25" customHeight="1" x14ac:dyDescent="0.2">
      <c r="A42" s="88" t="s">
        <v>171</v>
      </c>
      <c r="B42" s="322" t="s">
        <v>172</v>
      </c>
      <c r="C42" s="388" t="s">
        <v>93</v>
      </c>
      <c r="D42" s="388"/>
      <c r="E42" s="88" t="s">
        <v>173</v>
      </c>
      <c r="F42" s="322" t="s">
        <v>172</v>
      </c>
      <c r="G42" s="388" t="s">
        <v>261</v>
      </c>
      <c r="H42" s="389"/>
      <c r="I42" s="391"/>
      <c r="J42" s="237"/>
    </row>
    <row r="43" spans="1:10" ht="20.25" customHeight="1" x14ac:dyDescent="0.2">
      <c r="A43" s="88" t="s">
        <v>173</v>
      </c>
      <c r="B43" s="322" t="s">
        <v>172</v>
      </c>
      <c r="C43" s="388" t="s">
        <v>174</v>
      </c>
      <c r="D43" s="388"/>
      <c r="E43" s="388"/>
      <c r="G43" s="389"/>
      <c r="H43" s="389"/>
      <c r="I43" s="391"/>
      <c r="J43" s="237"/>
    </row>
    <row r="44" spans="1:10" x14ac:dyDescent="0.2">
      <c r="A44" s="88"/>
      <c r="B44" s="322"/>
      <c r="C44" s="388"/>
      <c r="D44" s="388"/>
      <c r="E44" s="388"/>
      <c r="F44" s="238"/>
      <c r="G44" s="389"/>
      <c r="H44" s="389"/>
      <c r="I44" s="391"/>
    </row>
    <row r="45" spans="1:10" ht="15" x14ac:dyDescent="0.2">
      <c r="A45" s="122" t="s">
        <v>104</v>
      </c>
      <c r="B45" s="284"/>
      <c r="C45" s="237"/>
      <c r="D45" s="237"/>
      <c r="E45" s="237"/>
      <c r="F45" s="392"/>
      <c r="G45" s="393"/>
      <c r="H45" s="393"/>
      <c r="I45" s="392"/>
    </row>
    <row r="46" spans="1:10" ht="15.75" x14ac:dyDescent="0.25">
      <c r="A46" s="244" t="s">
        <v>50</v>
      </c>
      <c r="B46" s="394"/>
      <c r="C46" s="394"/>
      <c r="D46" s="394"/>
      <c r="E46" s="394"/>
      <c r="F46" s="35" t="s">
        <v>51</v>
      </c>
      <c r="I46" s="281"/>
    </row>
    <row r="47" spans="1:10" ht="15" x14ac:dyDescent="0.2">
      <c r="A47" s="245" t="s">
        <v>105</v>
      </c>
      <c r="B47" s="394"/>
      <c r="C47" s="394"/>
      <c r="D47" s="394"/>
      <c r="E47" s="394"/>
      <c r="F47" s="41" t="s">
        <v>53</v>
      </c>
      <c r="G47" s="5" t="s">
        <v>56</v>
      </c>
      <c r="H47" s="281"/>
    </row>
    <row r="48" spans="1:10" ht="15" x14ac:dyDescent="0.2">
      <c r="A48" s="239" t="s">
        <v>106</v>
      </c>
      <c r="B48" s="395"/>
      <c r="C48" s="395"/>
      <c r="D48" s="395"/>
      <c r="E48" s="394"/>
      <c r="F48" s="41"/>
      <c r="G48" s="5" t="s">
        <v>58</v>
      </c>
      <c r="H48" s="281"/>
      <c r="J48" s="394"/>
    </row>
    <row r="49" spans="1:10" ht="15" x14ac:dyDescent="0.2">
      <c r="A49" s="245" t="s">
        <v>55</v>
      </c>
      <c r="B49" s="395"/>
      <c r="C49" s="395"/>
      <c r="D49" s="395"/>
      <c r="E49" s="395"/>
      <c r="F49" s="41"/>
      <c r="G49" s="5" t="s">
        <v>60</v>
      </c>
      <c r="H49" s="281"/>
    </row>
    <row r="50" spans="1:10" ht="15" x14ac:dyDescent="0.2">
      <c r="A50" s="245" t="s">
        <v>57</v>
      </c>
      <c r="B50" s="395"/>
      <c r="C50" s="395"/>
      <c r="D50" s="395"/>
      <c r="E50" s="395"/>
      <c r="F50" s="41"/>
      <c r="G50" s="5" t="s">
        <v>62</v>
      </c>
      <c r="H50" s="281"/>
    </row>
    <row r="51" spans="1:10" ht="15" x14ac:dyDescent="0.2">
      <c r="A51" s="245" t="s">
        <v>59</v>
      </c>
      <c r="B51" s="395"/>
      <c r="C51" s="394"/>
      <c r="D51" s="394"/>
      <c r="E51" s="394"/>
      <c r="F51" s="41" t="s">
        <v>63</v>
      </c>
      <c r="G51" s="5" t="s">
        <v>64</v>
      </c>
      <c r="H51" s="281"/>
      <c r="J51" s="394"/>
    </row>
    <row r="52" spans="1:10" ht="15.75" x14ac:dyDescent="0.25">
      <c r="A52" s="396" t="s">
        <v>61</v>
      </c>
      <c r="F52" s="45"/>
      <c r="G52" s="5" t="s">
        <v>107</v>
      </c>
      <c r="H52" s="281"/>
      <c r="J52" s="394"/>
    </row>
    <row r="53" spans="1:10" ht="15.75" x14ac:dyDescent="0.25">
      <c r="F53" s="45"/>
      <c r="G53" s="5" t="s">
        <v>66</v>
      </c>
      <c r="H53" s="281"/>
      <c r="J53" s="252"/>
    </row>
    <row r="54" spans="1:10" ht="15" x14ac:dyDescent="0.2">
      <c r="F54" s="41" t="s">
        <v>68</v>
      </c>
      <c r="G54" s="5" t="s">
        <v>69</v>
      </c>
      <c r="H54" s="281"/>
    </row>
    <row r="55" spans="1:10" ht="15" x14ac:dyDescent="0.2">
      <c r="A55" s="397"/>
      <c r="B55" s="397"/>
      <c r="C55" s="398"/>
      <c r="D55" s="398"/>
      <c r="E55" s="398"/>
      <c r="F55" s="3"/>
      <c r="G55" s="42" t="s">
        <v>70</v>
      </c>
      <c r="H55" s="281"/>
    </row>
    <row r="56" spans="1:10" ht="15" x14ac:dyDescent="0.2">
      <c r="A56" s="255"/>
      <c r="B56" s="255"/>
      <c r="C56" s="250"/>
      <c r="D56" s="250"/>
      <c r="E56" s="250"/>
      <c r="F56" s="399"/>
      <c r="H56" s="281"/>
    </row>
    <row r="57" spans="1:10" ht="17.25" x14ac:dyDescent="0.3">
      <c r="A57" s="400"/>
    </row>
  </sheetData>
  <customSheetViews>
    <customSheetView guid="{D813C7F1-82AD-4177-A0B6-DF780F250157}" topLeftCell="A13">
      <selection activeCell="C71" sqref="C71"/>
      <pageMargins left="0.75" right="0.75" top="1" bottom="1" header="0.5" footer="0.5"/>
      <pageSetup scale="48" orientation="landscape" r:id="rId1"/>
      <headerFooter alignWithMargins="0"/>
    </customSheetView>
    <customSheetView guid="{AFA97FE5-EB2D-4EBD-A937-DC2E6D78335A}" topLeftCell="A18">
      <selection activeCell="A18" sqref="A18"/>
      <pageMargins left="0.75" right="0.75" top="1" bottom="1" header="0.5" footer="0.5"/>
      <pageSetup scale="48" orientation="landscape" r:id="rId2"/>
      <headerFooter alignWithMargins="0"/>
    </customSheetView>
    <customSheetView guid="{A1E0DC65-553C-444F-B2FF-A96031258B72}" topLeftCell="A16">
      <selection activeCell="C71" sqref="C71"/>
      <pageMargins left="0.75" right="0.75" top="1" bottom="1" header="0.5" footer="0.5"/>
      <pageSetup scale="48" orientation="landscape" r:id="rId3"/>
      <headerFooter alignWithMargins="0"/>
    </customSheetView>
  </customSheetViews>
  <mergeCells count="2">
    <mergeCell ref="A6:I6"/>
    <mergeCell ref="C12:D12"/>
  </mergeCells>
  <hyperlinks>
    <hyperlink ref="A11" location="INDEX!A1" display="BACK TO INDEX"/>
    <hyperlink ref="A5" r:id="rId4"/>
  </hyperlinks>
  <pageMargins left="0.75" right="0.75" top="1" bottom="1" header="0.5" footer="0.5"/>
  <pageSetup scale="48" orientation="landscape" r:id="rId5"/>
  <headerFooter alignWithMargins="0"/>
  <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6:K64"/>
  <sheetViews>
    <sheetView topLeftCell="A19" zoomScaleNormal="100" workbookViewId="0">
      <selection activeCell="B31" sqref="B31"/>
    </sheetView>
  </sheetViews>
  <sheetFormatPr defaultRowHeight="12.75" x14ac:dyDescent="0.2"/>
  <cols>
    <col min="1" max="1" width="32" style="202" customWidth="1"/>
    <col min="2" max="2" width="12" style="202" customWidth="1"/>
    <col min="3" max="4" width="11.85546875" style="202" customWidth="1"/>
    <col min="5" max="5" width="11.7109375" style="202" customWidth="1"/>
    <col min="6" max="6" width="25.28515625" style="202" customWidth="1"/>
    <col min="7" max="7" width="12.7109375" style="202" customWidth="1"/>
    <col min="8" max="11" width="15.7109375" style="202" customWidth="1"/>
    <col min="12" max="16384" width="9.140625" style="202"/>
  </cols>
  <sheetData>
    <row r="6" spans="1:11" x14ac:dyDescent="0.2">
      <c r="A6" s="206" t="s">
        <v>0</v>
      </c>
    </row>
    <row r="7" spans="1:11" ht="20.25" x14ac:dyDescent="0.3">
      <c r="A7" s="502" t="s">
        <v>262</v>
      </c>
      <c r="B7" s="503"/>
      <c r="C7" s="503"/>
      <c r="D7" s="503"/>
      <c r="E7" s="503"/>
      <c r="F7" s="503"/>
      <c r="G7" s="503"/>
      <c r="H7" s="503"/>
      <c r="I7" s="503"/>
      <c r="J7" s="503"/>
      <c r="K7" s="503"/>
    </row>
    <row r="8" spans="1:11" ht="12" customHeight="1" x14ac:dyDescent="0.3">
      <c r="C8" s="283"/>
      <c r="D8" s="283"/>
    </row>
    <row r="9" spans="1:11" ht="15.75" customHeight="1" x14ac:dyDescent="0.3">
      <c r="A9" s="401" t="s">
        <v>263</v>
      </c>
      <c r="C9" s="283"/>
      <c r="D9" s="283"/>
    </row>
    <row r="10" spans="1:11" ht="15.75" customHeight="1" x14ac:dyDescent="0.3">
      <c r="A10" s="402" t="s">
        <v>264</v>
      </c>
      <c r="C10" s="283"/>
      <c r="D10" s="283"/>
    </row>
    <row r="11" spans="1:11" ht="15.75" customHeight="1" x14ac:dyDescent="0.3">
      <c r="A11" s="403" t="s">
        <v>265</v>
      </c>
      <c r="C11" s="283"/>
      <c r="D11" s="283"/>
    </row>
    <row r="12" spans="1:11" ht="15.75" customHeight="1" x14ac:dyDescent="0.3">
      <c r="A12" s="402" t="s">
        <v>266</v>
      </c>
      <c r="C12" s="283"/>
      <c r="D12" s="283"/>
    </row>
    <row r="13" spans="1:11" ht="21" customHeight="1" x14ac:dyDescent="0.3">
      <c r="C13" s="283"/>
      <c r="D13" s="283"/>
    </row>
    <row r="14" spans="1:11" x14ac:dyDescent="0.2">
      <c r="A14" s="51" t="s">
        <v>73</v>
      </c>
    </row>
    <row r="15" spans="1:11" s="404" customFormat="1" ht="50.25" customHeight="1" x14ac:dyDescent="0.2">
      <c r="A15" s="52" t="s">
        <v>540</v>
      </c>
      <c r="B15" s="106" t="s">
        <v>75</v>
      </c>
      <c r="C15" s="493" t="s">
        <v>157</v>
      </c>
      <c r="D15" s="509"/>
      <c r="E15" s="106" t="s">
        <v>195</v>
      </c>
      <c r="F15" s="54" t="s">
        <v>78</v>
      </c>
      <c r="G15" s="55" t="s">
        <v>267</v>
      </c>
      <c r="H15" s="55" t="s">
        <v>268</v>
      </c>
      <c r="I15" s="55" t="s">
        <v>269</v>
      </c>
      <c r="J15" s="55" t="s">
        <v>270</v>
      </c>
      <c r="K15" s="55" t="s">
        <v>260</v>
      </c>
    </row>
    <row r="16" spans="1:11" ht="16.5" customHeight="1" x14ac:dyDescent="0.2">
      <c r="A16" t="s">
        <v>197</v>
      </c>
      <c r="B16" s="284" t="s">
        <v>204</v>
      </c>
      <c r="C16" s="285">
        <v>42730</v>
      </c>
      <c r="D16" s="286">
        <f>C16</f>
        <v>42730</v>
      </c>
      <c r="E16" s="285">
        <f>C16+3</f>
        <v>42733</v>
      </c>
      <c r="F16" s="287" t="s">
        <v>366</v>
      </c>
      <c r="G16" s="228">
        <v>42746</v>
      </c>
      <c r="H16" s="186">
        <f>G16+12</f>
        <v>42758</v>
      </c>
      <c r="I16" s="405">
        <v>42762</v>
      </c>
      <c r="J16" s="405">
        <v>42765</v>
      </c>
      <c r="K16" s="405">
        <v>42767</v>
      </c>
    </row>
    <row r="17" spans="1:11" ht="16.5" customHeight="1" x14ac:dyDescent="0.2">
      <c r="A17"/>
      <c r="B17" s="284"/>
      <c r="C17" s="285"/>
      <c r="D17" s="286"/>
      <c r="E17" s="285"/>
      <c r="F17" s="289" t="s">
        <v>325</v>
      </c>
      <c r="G17" s="186"/>
      <c r="H17" s="186"/>
      <c r="I17" s="312"/>
      <c r="J17" s="312"/>
      <c r="K17" s="312"/>
    </row>
    <row r="18" spans="1:11" ht="16.5" customHeight="1" x14ac:dyDescent="0.2">
      <c r="A18" s="294"/>
      <c r="B18" s="295"/>
      <c r="C18" s="290"/>
      <c r="D18" s="290"/>
      <c r="E18" s="290"/>
      <c r="F18" s="272"/>
      <c r="G18" s="290"/>
      <c r="H18" s="290"/>
      <c r="I18" s="290"/>
      <c r="J18" s="290"/>
      <c r="K18" s="320"/>
    </row>
    <row r="19" spans="1:11" ht="16.5" customHeight="1" x14ac:dyDescent="0.2">
      <c r="A19" t="s">
        <v>197</v>
      </c>
      <c r="B19" s="284" t="s">
        <v>310</v>
      </c>
      <c r="C19" s="285">
        <v>42737</v>
      </c>
      <c r="D19" s="286">
        <f>C19</f>
        <v>42737</v>
      </c>
      <c r="E19" s="285">
        <f>C19+3</f>
        <v>42740</v>
      </c>
      <c r="F19" s="287" t="s">
        <v>367</v>
      </c>
      <c r="G19" s="228">
        <v>42749</v>
      </c>
      <c r="H19" s="186">
        <f>G19+12</f>
        <v>42761</v>
      </c>
      <c r="I19" s="405">
        <f>G19+19</f>
        <v>42768</v>
      </c>
      <c r="J19" s="405">
        <f>G19+21</f>
        <v>42770</v>
      </c>
      <c r="K19" s="405">
        <f>G19+23</f>
        <v>42772</v>
      </c>
    </row>
    <row r="20" spans="1:11" ht="16.5" customHeight="1" x14ac:dyDescent="0.2">
      <c r="A20"/>
      <c r="B20" s="284"/>
      <c r="C20" s="285"/>
      <c r="D20" s="286"/>
      <c r="E20" s="285"/>
      <c r="F20" s="289" t="s">
        <v>363</v>
      </c>
      <c r="G20" s="228"/>
      <c r="H20" s="186"/>
      <c r="I20" s="312"/>
      <c r="J20" s="312"/>
      <c r="K20" s="312"/>
    </row>
    <row r="21" spans="1:11" ht="16.5" customHeight="1" x14ac:dyDescent="0.2">
      <c r="A21" s="294"/>
      <c r="B21" s="295"/>
      <c r="C21" s="290"/>
      <c r="D21" s="290"/>
      <c r="E21" s="290"/>
      <c r="F21" s="272"/>
      <c r="G21" s="290"/>
      <c r="H21" s="290"/>
      <c r="I21" s="290"/>
      <c r="J21" s="290"/>
      <c r="K21" s="320"/>
    </row>
    <row r="22" spans="1:11" ht="16.5" customHeight="1" x14ac:dyDescent="0.2">
      <c r="A22" t="s">
        <v>197</v>
      </c>
      <c r="B22" s="284" t="s">
        <v>324</v>
      </c>
      <c r="C22" s="285">
        <v>42744</v>
      </c>
      <c r="D22" s="286">
        <f>C22</f>
        <v>42744</v>
      </c>
      <c r="E22" s="285">
        <f>C22+3</f>
        <v>42747</v>
      </c>
      <c r="F22" s="287" t="s">
        <v>390</v>
      </c>
      <c r="G22" s="186">
        <v>42754</v>
      </c>
      <c r="H22" s="186">
        <f>G22+12</f>
        <v>42766</v>
      </c>
      <c r="I22" s="405">
        <f>G22+20</f>
        <v>42774</v>
      </c>
      <c r="J22" s="405">
        <f>G22+23</f>
        <v>42777</v>
      </c>
      <c r="K22" s="405">
        <f>G22+25</f>
        <v>42779</v>
      </c>
    </row>
    <row r="23" spans="1:11" ht="16.5" customHeight="1" x14ac:dyDescent="0.2">
      <c r="A23"/>
      <c r="B23" s="284"/>
      <c r="C23" s="285"/>
      <c r="D23" s="286"/>
      <c r="E23" s="285"/>
      <c r="F23" s="289" t="s">
        <v>365</v>
      </c>
      <c r="G23" s="186"/>
      <c r="H23" s="186"/>
      <c r="I23" s="312"/>
      <c r="J23" s="312"/>
      <c r="K23" s="312"/>
    </row>
    <row r="24" spans="1:11" ht="16.5" customHeight="1" x14ac:dyDescent="0.2">
      <c r="A24" s="294"/>
      <c r="B24" s="295"/>
      <c r="C24" s="290"/>
      <c r="D24" s="290"/>
      <c r="E24" s="290"/>
      <c r="F24" s="272"/>
      <c r="G24" s="290"/>
      <c r="H24" s="290"/>
      <c r="I24" s="290"/>
      <c r="J24" s="290"/>
      <c r="K24" s="320"/>
    </row>
    <row r="25" spans="1:11" ht="16.5" customHeight="1" x14ac:dyDescent="0.2">
      <c r="A25" t="s">
        <v>197</v>
      </c>
      <c r="B25" s="284" t="s">
        <v>378</v>
      </c>
      <c r="C25" s="285">
        <v>42751</v>
      </c>
      <c r="D25" s="286">
        <f>C25</f>
        <v>42751</v>
      </c>
      <c r="E25" s="285">
        <f>C25+3</f>
        <v>42754</v>
      </c>
      <c r="F25" s="287" t="s">
        <v>391</v>
      </c>
      <c r="G25" s="186">
        <v>42761</v>
      </c>
      <c r="H25" s="186">
        <f>G25+12</f>
        <v>42773</v>
      </c>
      <c r="I25" s="405">
        <f>G25+20</f>
        <v>42781</v>
      </c>
      <c r="J25" s="405">
        <f>G25+23</f>
        <v>42784</v>
      </c>
      <c r="K25" s="405">
        <f>G25+25</f>
        <v>42786</v>
      </c>
    </row>
    <row r="26" spans="1:11" ht="16.5" customHeight="1" x14ac:dyDescent="0.2">
      <c r="A26"/>
      <c r="B26" s="284"/>
      <c r="C26" s="285"/>
      <c r="D26" s="286"/>
      <c r="E26" s="285"/>
      <c r="F26" s="289" t="s">
        <v>380</v>
      </c>
      <c r="G26" s="186"/>
      <c r="H26" s="186"/>
      <c r="I26" s="312"/>
      <c r="J26" s="312"/>
      <c r="K26" s="312"/>
    </row>
    <row r="27" spans="1:11" ht="16.5" customHeight="1" x14ac:dyDescent="0.2">
      <c r="A27" s="294"/>
      <c r="B27" s="295"/>
      <c r="C27" s="290"/>
      <c r="D27" s="290"/>
      <c r="E27" s="290"/>
      <c r="F27" s="272"/>
      <c r="G27" s="290"/>
      <c r="H27" s="290"/>
      <c r="I27" s="290"/>
      <c r="J27" s="290"/>
      <c r="K27" s="320"/>
    </row>
    <row r="28" spans="1:11" ht="16.5" customHeight="1" x14ac:dyDescent="0.2">
      <c r="A28" t="s">
        <v>197</v>
      </c>
      <c r="B28" s="284" t="s">
        <v>379</v>
      </c>
      <c r="C28" s="285">
        <v>42758</v>
      </c>
      <c r="D28" s="286">
        <f>C28</f>
        <v>42758</v>
      </c>
      <c r="E28" s="285">
        <f>C28+3</f>
        <v>42761</v>
      </c>
      <c r="F28" s="287" t="s">
        <v>392</v>
      </c>
      <c r="G28" s="186">
        <v>42768</v>
      </c>
      <c r="H28" s="186">
        <f>G28+12</f>
        <v>42780</v>
      </c>
      <c r="I28" s="405">
        <f>G28+20</f>
        <v>42788</v>
      </c>
      <c r="J28" s="405">
        <f>G28+23</f>
        <v>42791</v>
      </c>
      <c r="K28" s="405">
        <f>G28+25</f>
        <v>42793</v>
      </c>
    </row>
    <row r="29" spans="1:11" ht="16.5" customHeight="1" x14ac:dyDescent="0.2">
      <c r="A29"/>
      <c r="B29" s="284"/>
      <c r="C29" s="285"/>
      <c r="D29" s="286"/>
      <c r="E29" s="285"/>
      <c r="F29" s="289" t="s">
        <v>271</v>
      </c>
      <c r="G29" s="186"/>
      <c r="H29" s="186"/>
      <c r="I29" s="312"/>
      <c r="J29" s="312"/>
      <c r="K29" s="312"/>
    </row>
    <row r="30" spans="1:11" ht="16.5" customHeight="1" x14ac:dyDescent="0.2">
      <c r="A30" s="294"/>
      <c r="B30" s="295"/>
      <c r="C30" s="290"/>
      <c r="D30" s="290"/>
      <c r="E30" s="290"/>
      <c r="F30" s="272"/>
      <c r="G30" s="290"/>
      <c r="H30" s="290"/>
      <c r="I30" s="290"/>
      <c r="J30" s="290"/>
      <c r="K30" s="320"/>
    </row>
    <row r="31" spans="1:11" ht="16.5" customHeight="1" x14ac:dyDescent="0.2">
      <c r="A31" t="s">
        <v>197</v>
      </c>
      <c r="B31" s="284" t="s">
        <v>416</v>
      </c>
      <c r="C31" s="285">
        <v>42765</v>
      </c>
      <c r="D31" s="286">
        <f>C31</f>
        <v>42765</v>
      </c>
      <c r="E31" s="285">
        <f>C31+3</f>
        <v>42768</v>
      </c>
      <c r="F31" s="287" t="s">
        <v>485</v>
      </c>
      <c r="G31" s="186">
        <v>42775</v>
      </c>
      <c r="H31" s="186">
        <f>G31+12</f>
        <v>42787</v>
      </c>
      <c r="I31" s="405">
        <f>G31+20</f>
        <v>42795</v>
      </c>
      <c r="J31" s="405">
        <f>G31+23</f>
        <v>42798</v>
      </c>
      <c r="K31" s="405">
        <f>G31+25</f>
        <v>42800</v>
      </c>
    </row>
    <row r="32" spans="1:11" ht="16.5" customHeight="1" x14ac:dyDescent="0.2">
      <c r="A32"/>
      <c r="B32" s="284"/>
      <c r="C32" s="285"/>
      <c r="D32" s="286"/>
      <c r="E32" s="285"/>
      <c r="F32" s="289" t="s">
        <v>418</v>
      </c>
      <c r="G32" s="186"/>
      <c r="H32" s="186"/>
      <c r="I32" s="312"/>
      <c r="J32" s="312"/>
      <c r="K32" s="312"/>
    </row>
    <row r="33" spans="1:11" ht="16.5" customHeight="1" x14ac:dyDescent="0.2">
      <c r="A33" s="294"/>
      <c r="B33" s="295"/>
      <c r="C33" s="290"/>
      <c r="D33" s="290"/>
      <c r="E33" s="290"/>
      <c r="F33" s="272"/>
      <c r="G33" s="290"/>
      <c r="H33" s="290"/>
      <c r="I33" s="290"/>
      <c r="J33" s="290"/>
      <c r="K33" s="320"/>
    </row>
    <row r="34" spans="1:11" ht="16.5" customHeight="1" x14ac:dyDescent="0.2">
      <c r="A34" s="288" t="s">
        <v>487</v>
      </c>
      <c r="B34" s="456">
        <v>1705</v>
      </c>
      <c r="C34" s="285">
        <v>42772</v>
      </c>
      <c r="D34" s="286">
        <f>C34</f>
        <v>42772</v>
      </c>
      <c r="E34" s="285">
        <f>C34+3</f>
        <v>42775</v>
      </c>
      <c r="F34" s="287"/>
      <c r="G34" s="186">
        <v>42782</v>
      </c>
      <c r="H34" s="186">
        <f>G34+12</f>
        <v>42794</v>
      </c>
      <c r="I34" s="405">
        <f>G34+20</f>
        <v>42802</v>
      </c>
      <c r="J34" s="405">
        <f>G34+23</f>
        <v>42805</v>
      </c>
      <c r="K34" s="405">
        <f>G34+25</f>
        <v>42807</v>
      </c>
    </row>
    <row r="35" spans="1:11" ht="16.5" customHeight="1" x14ac:dyDescent="0.2">
      <c r="A35"/>
      <c r="B35" s="284"/>
      <c r="C35" s="285"/>
      <c r="D35" s="286"/>
      <c r="E35" s="285"/>
      <c r="F35" s="289"/>
      <c r="G35" s="186"/>
      <c r="H35" s="186"/>
      <c r="I35" s="312"/>
      <c r="J35" s="312"/>
      <c r="K35" s="312"/>
    </row>
    <row r="36" spans="1:11" ht="16.5" customHeight="1" x14ac:dyDescent="0.2">
      <c r="A36" s="294"/>
      <c r="B36" s="295"/>
      <c r="C36" s="290"/>
      <c r="D36" s="290"/>
      <c r="E36" s="290"/>
      <c r="F36" s="272"/>
      <c r="G36" s="290"/>
      <c r="H36" s="290"/>
      <c r="I36" s="290"/>
      <c r="J36" s="290"/>
      <c r="K36" s="320"/>
    </row>
    <row r="37" spans="1:11" ht="16.5" customHeight="1" x14ac:dyDescent="0.2">
      <c r="A37" s="235" t="s">
        <v>197</v>
      </c>
      <c r="B37" s="219" t="s">
        <v>421</v>
      </c>
      <c r="C37" s="292">
        <v>42779</v>
      </c>
      <c r="D37" s="60">
        <f>C37</f>
        <v>42779</v>
      </c>
      <c r="E37" s="292">
        <f>C37+3</f>
        <v>42782</v>
      </c>
      <c r="F37" s="287"/>
      <c r="G37" s="186">
        <v>42789</v>
      </c>
      <c r="H37" s="186">
        <f>G37+12</f>
        <v>42801</v>
      </c>
      <c r="I37" s="405">
        <f>G37+20</f>
        <v>42809</v>
      </c>
      <c r="J37" s="405">
        <f>G37+23</f>
        <v>42812</v>
      </c>
      <c r="K37" s="406">
        <f>G37+25</f>
        <v>42814</v>
      </c>
    </row>
    <row r="38" spans="1:11" ht="16.5" customHeight="1" x14ac:dyDescent="0.2">
      <c r="A38" s="235"/>
      <c r="B38" s="219"/>
      <c r="C38" s="292"/>
      <c r="D38" s="60"/>
      <c r="E38" s="292"/>
      <c r="F38" s="317"/>
      <c r="G38" s="186"/>
      <c r="H38" s="186"/>
      <c r="I38" s="312"/>
      <c r="J38" s="312"/>
      <c r="K38" s="313"/>
    </row>
    <row r="39" spans="1:11" ht="16.5" customHeight="1" x14ac:dyDescent="0.2">
      <c r="A39" s="294"/>
      <c r="B39" s="295"/>
      <c r="C39" s="290"/>
      <c r="D39" s="290"/>
      <c r="E39" s="290"/>
      <c r="F39" s="272"/>
      <c r="G39" s="290"/>
      <c r="H39" s="290"/>
      <c r="I39" s="290"/>
      <c r="J39" s="290"/>
      <c r="K39" s="320"/>
    </row>
    <row r="40" spans="1:11" ht="16.5" customHeight="1" x14ac:dyDescent="0.2">
      <c r="A40" s="235" t="s">
        <v>197</v>
      </c>
      <c r="B40" s="219" t="s">
        <v>426</v>
      </c>
      <c r="C40" s="292">
        <v>42786</v>
      </c>
      <c r="D40" s="60">
        <f>C40</f>
        <v>42786</v>
      </c>
      <c r="E40" s="292">
        <f>C40+3</f>
        <v>42789</v>
      </c>
      <c r="F40" s="287"/>
      <c r="G40" s="186">
        <v>42789</v>
      </c>
      <c r="H40" s="186">
        <f>G40+12</f>
        <v>42801</v>
      </c>
      <c r="I40" s="405">
        <f>G40+20</f>
        <v>42809</v>
      </c>
      <c r="J40" s="405">
        <f>G40+23</f>
        <v>42812</v>
      </c>
      <c r="K40" s="406">
        <f>G40+25</f>
        <v>42814</v>
      </c>
    </row>
    <row r="41" spans="1:11" ht="16.5" customHeight="1" x14ac:dyDescent="0.2">
      <c r="A41" s="235"/>
      <c r="B41" s="219"/>
      <c r="C41" s="292"/>
      <c r="D41" s="60"/>
      <c r="E41" s="292"/>
      <c r="F41" s="317"/>
      <c r="G41" s="186"/>
      <c r="H41" s="186"/>
      <c r="I41" s="312"/>
      <c r="J41" s="312"/>
      <c r="K41" s="313"/>
    </row>
    <row r="42" spans="1:11" ht="16.5" customHeight="1" x14ac:dyDescent="0.2">
      <c r="A42" s="294"/>
      <c r="B42" s="295"/>
      <c r="C42" s="290"/>
      <c r="D42" s="290"/>
      <c r="E42" s="290"/>
      <c r="F42" s="272"/>
      <c r="G42" s="290"/>
      <c r="H42" s="290"/>
      <c r="I42" s="290"/>
      <c r="J42" s="290"/>
      <c r="K42" s="320"/>
    </row>
    <row r="43" spans="1:11" ht="16.5" customHeight="1" x14ac:dyDescent="0.2">
      <c r="A43" t="s">
        <v>197</v>
      </c>
      <c r="B43" s="284" t="s">
        <v>488</v>
      </c>
      <c r="C43" s="285">
        <v>42793</v>
      </c>
      <c r="D43" s="286">
        <f>C43</f>
        <v>42793</v>
      </c>
      <c r="E43" s="285">
        <f>C43+3</f>
        <v>42796</v>
      </c>
      <c r="F43" s="287"/>
      <c r="G43" s="186">
        <v>42789</v>
      </c>
      <c r="H43" s="186">
        <f>G43+12</f>
        <v>42801</v>
      </c>
      <c r="I43" s="405">
        <f>G43+20</f>
        <v>42809</v>
      </c>
      <c r="J43" s="405">
        <f>G43+23</f>
        <v>42812</v>
      </c>
      <c r="K43" s="405">
        <f>G43+25</f>
        <v>42814</v>
      </c>
    </row>
    <row r="44" spans="1:11" ht="16.5" customHeight="1" x14ac:dyDescent="0.2">
      <c r="A44"/>
      <c r="B44" s="284"/>
      <c r="C44" s="285"/>
      <c r="D44" s="286"/>
      <c r="E44" s="285"/>
      <c r="F44" s="289"/>
      <c r="G44" s="186"/>
      <c r="H44" s="186"/>
      <c r="I44" s="312"/>
      <c r="J44" s="312"/>
      <c r="K44" s="312"/>
    </row>
    <row r="45" spans="1:11" ht="16.5" customHeight="1" x14ac:dyDescent="0.2">
      <c r="A45" s="294"/>
      <c r="B45" s="295"/>
      <c r="C45" s="290"/>
      <c r="D45" s="290"/>
      <c r="E45" s="290"/>
      <c r="F45" s="272"/>
      <c r="G45" s="290"/>
      <c r="H45" s="290"/>
      <c r="I45" s="290"/>
      <c r="J45" s="290"/>
      <c r="K45" s="320"/>
    </row>
    <row r="46" spans="1:11" ht="16.5" customHeight="1" x14ac:dyDescent="0.2">
      <c r="A46" t="s">
        <v>197</v>
      </c>
      <c r="B46" s="284" t="s">
        <v>489</v>
      </c>
      <c r="C46" s="285">
        <v>42800</v>
      </c>
      <c r="D46" s="286">
        <f>C46</f>
        <v>42800</v>
      </c>
      <c r="E46" s="285">
        <f>C46+3</f>
        <v>42803</v>
      </c>
      <c r="F46" s="287"/>
      <c r="G46" s="186">
        <v>42789</v>
      </c>
      <c r="H46" s="186">
        <f>G46+12</f>
        <v>42801</v>
      </c>
      <c r="I46" s="405">
        <f>G46+20</f>
        <v>42809</v>
      </c>
      <c r="J46" s="405">
        <f>G46+23</f>
        <v>42812</v>
      </c>
      <c r="K46" s="405">
        <f>G46+25</f>
        <v>42814</v>
      </c>
    </row>
    <row r="47" spans="1:11" ht="16.5" customHeight="1" x14ac:dyDescent="0.2">
      <c r="A47"/>
      <c r="B47" s="284"/>
      <c r="C47" s="285"/>
      <c r="D47" s="286"/>
      <c r="E47" s="285"/>
      <c r="F47" s="289"/>
      <c r="G47" s="186"/>
      <c r="H47" s="186"/>
      <c r="I47" s="312"/>
      <c r="J47" s="312"/>
      <c r="K47" s="312"/>
    </row>
    <row r="48" spans="1:11" ht="16.5" customHeight="1" x14ac:dyDescent="0.2">
      <c r="A48" s="294"/>
      <c r="B48" s="295"/>
      <c r="C48" s="290"/>
      <c r="D48" s="290"/>
      <c r="E48" s="290"/>
      <c r="F48" s="272"/>
      <c r="G48" s="290"/>
      <c r="H48" s="290"/>
      <c r="I48" s="290"/>
      <c r="J48" s="290"/>
      <c r="K48" s="320"/>
    </row>
    <row r="49" spans="1:11" ht="15" x14ac:dyDescent="0.2">
      <c r="A49" s="407"/>
      <c r="B49" s="92"/>
      <c r="C49" s="96"/>
      <c r="D49" s="96"/>
      <c r="E49" s="96"/>
      <c r="G49" s="96"/>
      <c r="H49" s="96"/>
      <c r="I49" s="447">
        <f>I28-$C$28</f>
        <v>30</v>
      </c>
      <c r="J49" s="447">
        <f t="shared" ref="J49:K49" si="0">J28-$C$28</f>
        <v>33</v>
      </c>
      <c r="K49" s="447">
        <f t="shared" si="0"/>
        <v>35</v>
      </c>
    </row>
    <row r="50" spans="1:11" x14ac:dyDescent="0.2">
      <c r="A50" s="233" t="s">
        <v>170</v>
      </c>
      <c r="B50" s="92"/>
      <c r="C50" s="96"/>
      <c r="D50" s="96"/>
      <c r="E50" s="96"/>
      <c r="G50" s="96"/>
      <c r="H50" s="96"/>
    </row>
    <row r="51" spans="1:11" x14ac:dyDescent="0.2">
      <c r="A51" t="s">
        <v>171</v>
      </c>
      <c r="B51" t="s">
        <v>206</v>
      </c>
      <c r="C51"/>
      <c r="D51" s="96"/>
      <c r="E51" s="96"/>
      <c r="G51" s="96"/>
      <c r="H51" s="96"/>
    </row>
    <row r="52" spans="1:11" ht="15" x14ac:dyDescent="0.2">
      <c r="A52" s="407"/>
      <c r="B52" s="92"/>
      <c r="C52" s="96"/>
      <c r="D52" s="96"/>
      <c r="E52" s="96"/>
      <c r="G52" s="96"/>
      <c r="H52" s="96"/>
    </row>
    <row r="53" spans="1:11" ht="15" x14ac:dyDescent="0.2">
      <c r="A53" s="122" t="s">
        <v>104</v>
      </c>
      <c r="B53" s="21"/>
      <c r="C53" s="38"/>
      <c r="D53" s="38"/>
      <c r="E53" s="38"/>
      <c r="F53" s="98"/>
      <c r="G53" s="83"/>
      <c r="H53" s="83"/>
    </row>
    <row r="54" spans="1:11" ht="15.75" x14ac:dyDescent="0.25">
      <c r="A54" s="244" t="s">
        <v>50</v>
      </c>
      <c r="B54" s="4"/>
      <c r="C54" s="4"/>
      <c r="D54" s="4"/>
      <c r="E54" s="4"/>
      <c r="F54" s="35" t="s">
        <v>51</v>
      </c>
    </row>
    <row r="55" spans="1:11" ht="15" x14ac:dyDescent="0.2">
      <c r="A55" s="245" t="s">
        <v>105</v>
      </c>
      <c r="B55" s="4"/>
      <c r="C55" s="4"/>
      <c r="D55" s="4"/>
      <c r="E55" s="4"/>
      <c r="F55" s="41" t="s">
        <v>53</v>
      </c>
      <c r="G55" s="5" t="s">
        <v>56</v>
      </c>
      <c r="H55" s="281"/>
    </row>
    <row r="56" spans="1:11" ht="15" x14ac:dyDescent="0.2">
      <c r="A56" s="239" t="s">
        <v>106</v>
      </c>
      <c r="B56" s="14"/>
      <c r="C56" s="14"/>
      <c r="D56" s="14"/>
      <c r="E56" s="4"/>
      <c r="F56" s="41"/>
      <c r="G56" s="5" t="s">
        <v>58</v>
      </c>
      <c r="H56" s="281"/>
    </row>
    <row r="57" spans="1:11" ht="15" x14ac:dyDescent="0.2">
      <c r="A57" s="246" t="s">
        <v>55</v>
      </c>
      <c r="B57" s="14"/>
      <c r="C57" s="14"/>
      <c r="D57" s="14"/>
      <c r="E57" s="14"/>
      <c r="F57" s="41"/>
      <c r="G57" s="5" t="s">
        <v>60</v>
      </c>
      <c r="H57" s="281"/>
    </row>
    <row r="58" spans="1:11" ht="15" x14ac:dyDescent="0.2">
      <c r="A58" s="246" t="s">
        <v>57</v>
      </c>
      <c r="B58" s="14"/>
      <c r="C58" s="14"/>
      <c r="D58" s="14"/>
      <c r="E58" s="14"/>
      <c r="F58" s="41"/>
      <c r="G58" s="5" t="s">
        <v>62</v>
      </c>
      <c r="H58" s="281"/>
    </row>
    <row r="59" spans="1:11" ht="15" x14ac:dyDescent="0.2">
      <c r="A59" s="246" t="s">
        <v>59</v>
      </c>
      <c r="B59" s="14"/>
      <c r="C59" s="4"/>
      <c r="D59" s="4"/>
      <c r="E59" s="4"/>
      <c r="F59" s="41" t="s">
        <v>63</v>
      </c>
      <c r="G59" s="5" t="s">
        <v>64</v>
      </c>
      <c r="H59" s="281"/>
    </row>
    <row r="60" spans="1:11" ht="15.75" x14ac:dyDescent="0.25">
      <c r="A60" s="247" t="s">
        <v>61</v>
      </c>
      <c r="F60" s="45"/>
      <c r="G60" s="5" t="s">
        <v>107</v>
      </c>
      <c r="H60" s="281"/>
    </row>
    <row r="61" spans="1:11" ht="15.75" x14ac:dyDescent="0.25">
      <c r="F61" s="45"/>
      <c r="G61" s="5" t="s">
        <v>66</v>
      </c>
      <c r="H61" s="281"/>
    </row>
    <row r="62" spans="1:11" ht="15" x14ac:dyDescent="0.2">
      <c r="F62" s="41" t="s">
        <v>68</v>
      </c>
      <c r="G62" s="5" t="s">
        <v>69</v>
      </c>
      <c r="H62" s="281"/>
    </row>
    <row r="63" spans="1:11" x14ac:dyDescent="0.2">
      <c r="A63" s="2"/>
      <c r="B63" s="2"/>
      <c r="C63" s="3"/>
      <c r="D63" s="3"/>
      <c r="E63" s="3"/>
      <c r="F63" s="3"/>
      <c r="G63" s="42" t="s">
        <v>70</v>
      </c>
    </row>
    <row r="64" spans="1:11" ht="15" x14ac:dyDescent="0.2">
      <c r="F64" s="41"/>
      <c r="G64" s="248"/>
      <c r="H64" s="281"/>
    </row>
  </sheetData>
  <customSheetViews>
    <customSheetView guid="{D813C7F1-82AD-4177-A0B6-DF780F250157}" topLeftCell="A34">
      <selection activeCell="A40" sqref="A40:B40"/>
      <pageMargins left="0.7" right="0.7" top="0.75" bottom="0.75" header="0.3" footer="0.3"/>
      <pageSetup scale="48" orientation="landscape" r:id="rId1"/>
    </customSheetView>
    <customSheetView guid="{AFA97FE5-EB2D-4EBD-A937-DC2E6D78335A}" topLeftCell="A19">
      <selection activeCell="A28" sqref="A28"/>
      <pageMargins left="0.7" right="0.7" top="0.75" bottom="0.75" header="0.3" footer="0.3"/>
      <pageSetup scale="48" orientation="landscape" r:id="rId2"/>
    </customSheetView>
    <customSheetView guid="{A1E0DC65-553C-444F-B2FF-A96031258B72}" topLeftCell="A22">
      <selection activeCell="G46" sqref="G46"/>
      <pageMargins left="0.7" right="0.7" top="0.75" bottom="0.75" header="0.3" footer="0.3"/>
      <pageSetup scale="48" orientation="landscape" r:id="rId3"/>
    </customSheetView>
  </customSheetViews>
  <mergeCells count="2">
    <mergeCell ref="A7:K7"/>
    <mergeCell ref="C15:D15"/>
  </mergeCells>
  <hyperlinks>
    <hyperlink ref="A14" location="INDEX!A1" display="BACK TO INDEX"/>
    <hyperlink ref="A6" r:id="rId4"/>
  </hyperlinks>
  <pageMargins left="0.7" right="0.7" top="0.75" bottom="0.75" header="0.3" footer="0.3"/>
  <pageSetup scale="48" orientation="landscape" r:id="rId5"/>
  <drawing r:id="rId6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M41"/>
  <sheetViews>
    <sheetView tabSelected="1" topLeftCell="A13" zoomScaleNormal="100" zoomScaleSheetLayoutView="77" workbookViewId="0">
      <selection activeCell="C23" sqref="C23"/>
    </sheetView>
  </sheetViews>
  <sheetFormatPr defaultRowHeight="12.75" x14ac:dyDescent="0.2"/>
  <cols>
    <col min="1" max="1" width="36.42578125" customWidth="1"/>
    <col min="2" max="2" width="11.85546875" customWidth="1"/>
    <col min="3" max="4" width="11.5703125" customWidth="1"/>
    <col min="5" max="5" width="11.7109375" customWidth="1"/>
    <col min="6" max="6" width="19.7109375" customWidth="1"/>
    <col min="7" max="7" width="12.7109375" customWidth="1"/>
    <col min="8" max="13" width="15.7109375" customWidth="1"/>
  </cols>
  <sheetData>
    <row r="5" spans="1:13" x14ac:dyDescent="0.2">
      <c r="A5" s="105" t="s">
        <v>0</v>
      </c>
    </row>
    <row r="6" spans="1:13" ht="20.25" x14ac:dyDescent="0.3">
      <c r="C6" s="283" t="s">
        <v>272</v>
      </c>
      <c r="D6" s="283"/>
    </row>
    <row r="8" spans="1:13" ht="16.5" customHeight="1" x14ac:dyDescent="0.2">
      <c r="A8" s="51" t="s">
        <v>73</v>
      </c>
      <c r="B8" s="408"/>
      <c r="C8" s="37"/>
      <c r="D8" s="409"/>
      <c r="E8" s="37"/>
      <c r="F8" s="410"/>
      <c r="G8" s="96"/>
      <c r="H8" s="96"/>
      <c r="I8" s="96"/>
      <c r="J8" s="96"/>
      <c r="K8" s="96"/>
      <c r="L8" s="321"/>
      <c r="M8" s="321"/>
    </row>
    <row r="9" spans="1:13" ht="16.5" customHeight="1" x14ac:dyDescent="0.2">
      <c r="A9" s="515" t="s">
        <v>78</v>
      </c>
      <c r="B9" s="517" t="s">
        <v>75</v>
      </c>
      <c r="C9" s="519" t="s">
        <v>273</v>
      </c>
      <c r="D9" s="520"/>
      <c r="E9" s="523" t="s">
        <v>274</v>
      </c>
      <c r="F9" s="525" t="s">
        <v>268</v>
      </c>
      <c r="G9" s="513" t="s">
        <v>275</v>
      </c>
      <c r="H9" s="513" t="s">
        <v>270</v>
      </c>
      <c r="I9" s="513" t="s">
        <v>276</v>
      </c>
      <c r="J9" s="513" t="s">
        <v>260</v>
      </c>
      <c r="K9" s="513" t="s">
        <v>269</v>
      </c>
      <c r="L9" s="527"/>
      <c r="M9" s="321"/>
    </row>
    <row r="10" spans="1:13" ht="50.25" customHeight="1" x14ac:dyDescent="0.2">
      <c r="A10" s="516"/>
      <c r="B10" s="518"/>
      <c r="C10" s="521"/>
      <c r="D10" s="522"/>
      <c r="E10" s="524"/>
      <c r="F10" s="526"/>
      <c r="G10" s="514"/>
      <c r="H10" s="514"/>
      <c r="I10" s="514"/>
      <c r="J10" s="514"/>
      <c r="K10" s="514"/>
      <c r="L10" s="527"/>
      <c r="M10" s="321"/>
    </row>
    <row r="11" spans="1:13" ht="16.5" customHeight="1" x14ac:dyDescent="0.2">
      <c r="A11" s="57" t="s">
        <v>439</v>
      </c>
      <c r="B11" s="411" t="s">
        <v>364</v>
      </c>
      <c r="C11" s="265">
        <v>42733</v>
      </c>
      <c r="D11" s="60">
        <f>C11</f>
        <v>42733</v>
      </c>
      <c r="E11" s="186">
        <f>C11+2</f>
        <v>42735</v>
      </c>
      <c r="F11" s="186">
        <f>E11+12</f>
        <v>42747</v>
      </c>
      <c r="G11" s="186">
        <f>E11+20</f>
        <v>42755</v>
      </c>
      <c r="H11" s="186">
        <f>E11+21</f>
        <v>42756</v>
      </c>
      <c r="I11" s="405">
        <f>E11+23</f>
        <v>42758</v>
      </c>
      <c r="J11" s="405">
        <f>E11+26</f>
        <v>42761</v>
      </c>
      <c r="K11" s="260">
        <f>E11+35</f>
        <v>42770</v>
      </c>
      <c r="L11" s="96"/>
      <c r="M11" s="441"/>
    </row>
    <row r="12" spans="1:13" ht="16.5" customHeight="1" x14ac:dyDescent="0.2">
      <c r="A12" s="412"/>
      <c r="B12" s="413"/>
      <c r="C12" s="290"/>
      <c r="D12" s="290"/>
      <c r="E12" s="290"/>
      <c r="F12" s="414"/>
      <c r="G12" s="290"/>
      <c r="H12" s="290"/>
      <c r="I12" s="290"/>
      <c r="J12" s="290"/>
      <c r="K12" s="290"/>
      <c r="L12" s="441"/>
      <c r="M12" s="441"/>
    </row>
    <row r="13" spans="1:13" ht="16.5" customHeight="1" x14ac:dyDescent="0.2">
      <c r="A13" s="57" t="s">
        <v>512</v>
      </c>
      <c r="B13" s="411" t="s">
        <v>363</v>
      </c>
      <c r="C13" s="265">
        <v>42741</v>
      </c>
      <c r="D13" s="60">
        <f>C13</f>
        <v>42741</v>
      </c>
      <c r="E13" s="186">
        <f>C13+2</f>
        <v>42743</v>
      </c>
      <c r="F13" s="186">
        <f>E13+12</f>
        <v>42755</v>
      </c>
      <c r="G13" s="186">
        <f>E13+20</f>
        <v>42763</v>
      </c>
      <c r="H13" s="186">
        <f>E13+21</f>
        <v>42764</v>
      </c>
      <c r="I13" s="405">
        <f>E13+23</f>
        <v>42766</v>
      </c>
      <c r="J13" s="405">
        <f>E13+26</f>
        <v>42769</v>
      </c>
      <c r="K13" s="260">
        <f>E13+35</f>
        <v>42778</v>
      </c>
      <c r="L13" s="96"/>
      <c r="M13" s="441"/>
    </row>
    <row r="14" spans="1:13" ht="16.5" customHeight="1" x14ac:dyDescent="0.2">
      <c r="A14" s="412"/>
      <c r="B14" s="413"/>
      <c r="C14" s="290"/>
      <c r="D14" s="290"/>
      <c r="E14" s="290"/>
      <c r="F14" s="414"/>
      <c r="G14" s="290"/>
      <c r="H14" s="290"/>
      <c r="I14" s="290"/>
      <c r="J14" s="290"/>
      <c r="K14" s="290"/>
      <c r="L14" s="441"/>
      <c r="M14" s="441"/>
    </row>
    <row r="15" spans="1:13" ht="16.5" customHeight="1" x14ac:dyDescent="0.2">
      <c r="A15" s="57" t="s">
        <v>531</v>
      </c>
      <c r="B15" s="411" t="s">
        <v>342</v>
      </c>
      <c r="C15" s="265">
        <v>42750</v>
      </c>
      <c r="D15" s="60">
        <f>C15</f>
        <v>42750</v>
      </c>
      <c r="E15" s="186">
        <f>C15+2</f>
        <v>42752</v>
      </c>
      <c r="F15" s="186">
        <f>E15+12</f>
        <v>42764</v>
      </c>
      <c r="G15" s="186">
        <f>E15+20</f>
        <v>42772</v>
      </c>
      <c r="H15" s="186">
        <f>E15+21</f>
        <v>42773</v>
      </c>
      <c r="I15" s="405">
        <f>E15+23</f>
        <v>42775</v>
      </c>
      <c r="J15" s="405">
        <f>E15+26</f>
        <v>42778</v>
      </c>
      <c r="K15" s="260">
        <f>E15+35</f>
        <v>42787</v>
      </c>
      <c r="L15" s="96"/>
      <c r="M15" s="445"/>
    </row>
    <row r="16" spans="1:13" ht="16.5" customHeight="1" x14ac:dyDescent="0.2">
      <c r="A16" s="412"/>
      <c r="B16" s="413"/>
      <c r="C16" s="290"/>
      <c r="D16" s="290"/>
      <c r="E16" s="290"/>
      <c r="F16" s="414"/>
      <c r="G16" s="290"/>
      <c r="H16" s="290"/>
      <c r="I16" s="290"/>
      <c r="J16" s="290"/>
      <c r="K16" s="290"/>
      <c r="L16" s="445"/>
      <c r="M16" s="445"/>
    </row>
    <row r="17" spans="1:13" ht="16.5" customHeight="1" x14ac:dyDescent="0.2">
      <c r="A17" s="57" t="s">
        <v>554</v>
      </c>
      <c r="B17" s="411" t="s">
        <v>247</v>
      </c>
      <c r="C17" s="265">
        <v>42755</v>
      </c>
      <c r="D17" s="60">
        <f>C17</f>
        <v>42755</v>
      </c>
      <c r="E17" s="186">
        <f>C17+2</f>
        <v>42757</v>
      </c>
      <c r="F17" s="186">
        <f>E17+12</f>
        <v>42769</v>
      </c>
      <c r="G17" s="186">
        <f>E17+20</f>
        <v>42777</v>
      </c>
      <c r="H17" s="186">
        <f>E17+21</f>
        <v>42778</v>
      </c>
      <c r="I17" s="405">
        <f>E17+23</f>
        <v>42780</v>
      </c>
      <c r="J17" s="405">
        <f>E17+26</f>
        <v>42783</v>
      </c>
      <c r="K17" s="434" t="s">
        <v>333</v>
      </c>
      <c r="L17" s="96"/>
      <c r="M17" s="445"/>
    </row>
    <row r="18" spans="1:13" ht="16.5" customHeight="1" x14ac:dyDescent="0.2">
      <c r="A18" s="412"/>
      <c r="B18" s="413"/>
      <c r="C18" s="290"/>
      <c r="D18" s="290"/>
      <c r="E18" s="290"/>
      <c r="F18" s="414"/>
      <c r="G18" s="290"/>
      <c r="H18" s="290"/>
      <c r="I18" s="290"/>
      <c r="J18" s="290"/>
      <c r="K18" s="290">
        <v>42784</v>
      </c>
      <c r="L18" s="445"/>
      <c r="M18" s="445"/>
    </row>
    <row r="19" spans="1:13" ht="16.5" customHeight="1" x14ac:dyDescent="0.2">
      <c r="A19" s="57" t="s">
        <v>555</v>
      </c>
      <c r="B19" s="411" t="s">
        <v>423</v>
      </c>
      <c r="C19" s="265">
        <v>42761</v>
      </c>
      <c r="D19" s="60">
        <f>C19</f>
        <v>42761</v>
      </c>
      <c r="E19" s="186">
        <f>C19+2</f>
        <v>42763</v>
      </c>
      <c r="F19" s="186">
        <f>E19+12</f>
        <v>42775</v>
      </c>
      <c r="G19" s="186">
        <f>E19+20</f>
        <v>42783</v>
      </c>
      <c r="H19" s="186">
        <f>E19+21</f>
        <v>42784</v>
      </c>
      <c r="I19" s="405">
        <f>E19+23</f>
        <v>42786</v>
      </c>
      <c r="J19" s="405">
        <f>E19+26</f>
        <v>42789</v>
      </c>
      <c r="K19" s="434" t="s">
        <v>333</v>
      </c>
      <c r="L19" s="96"/>
      <c r="M19" s="438"/>
    </row>
    <row r="20" spans="1:13" ht="16.5" customHeight="1" x14ac:dyDescent="0.2">
      <c r="A20" s="412"/>
      <c r="B20" s="413"/>
      <c r="C20" s="290"/>
      <c r="D20" s="290"/>
      <c r="E20" s="290"/>
      <c r="F20" s="414"/>
      <c r="G20" s="290"/>
      <c r="H20" s="290"/>
      <c r="I20" s="290"/>
      <c r="J20" s="290"/>
      <c r="K20" s="290">
        <v>42792</v>
      </c>
      <c r="L20" s="438"/>
      <c r="M20" s="438"/>
    </row>
    <row r="21" spans="1:13" ht="16.5" customHeight="1" x14ac:dyDescent="0.2">
      <c r="A21" s="57" t="s">
        <v>502</v>
      </c>
      <c r="B21" s="411" t="s">
        <v>503</v>
      </c>
      <c r="C21" s="265">
        <v>42768</v>
      </c>
      <c r="D21" s="60">
        <f>C21</f>
        <v>42768</v>
      </c>
      <c r="E21" s="186">
        <f>C21+2</f>
        <v>42770</v>
      </c>
      <c r="F21" s="186">
        <f>E21+12</f>
        <v>42782</v>
      </c>
      <c r="G21" s="186">
        <f>E21+20</f>
        <v>42790</v>
      </c>
      <c r="H21" s="186">
        <f>E21+21</f>
        <v>42791</v>
      </c>
      <c r="I21" s="405">
        <f>E21+23</f>
        <v>42793</v>
      </c>
      <c r="J21" s="405">
        <f>E21+26</f>
        <v>42796</v>
      </c>
      <c r="K21" s="434"/>
      <c r="L21" s="96"/>
      <c r="M21" s="321"/>
    </row>
    <row r="22" spans="1:13" ht="16.5" customHeight="1" x14ac:dyDescent="0.2">
      <c r="A22" s="412"/>
      <c r="B22" s="413"/>
      <c r="C22" s="290"/>
      <c r="D22" s="290"/>
      <c r="E22" s="290"/>
      <c r="F22" s="414"/>
      <c r="G22" s="290"/>
      <c r="H22" s="290"/>
      <c r="I22" s="290"/>
      <c r="J22" s="290"/>
      <c r="K22" s="290"/>
      <c r="L22" s="321"/>
      <c r="M22" s="321"/>
    </row>
    <row r="23" spans="1:13" s="418" customFormat="1" x14ac:dyDescent="0.2">
      <c r="A23" s="390"/>
      <c r="B23" s="415"/>
      <c r="C23" s="416"/>
      <c r="D23" s="416"/>
      <c r="E23" s="416"/>
      <c r="F23" s="417"/>
      <c r="G23" s="175">
        <f>G19-$C$19</f>
        <v>22</v>
      </c>
      <c r="H23" s="175">
        <f>H19-$C$19</f>
        <v>23</v>
      </c>
      <c r="I23" s="175">
        <f>I19-$C$19</f>
        <v>25</v>
      </c>
      <c r="J23" s="175">
        <f>J19-$C$19</f>
        <v>28</v>
      </c>
      <c r="K23" s="175">
        <f>K15-$C$15</f>
        <v>37</v>
      </c>
      <c r="L23" s="296"/>
      <c r="M23" s="296"/>
    </row>
    <row r="24" spans="1:13" x14ac:dyDescent="0.2">
      <c r="A24" s="95"/>
      <c r="B24" s="92"/>
      <c r="C24" s="96"/>
      <c r="D24" s="96"/>
      <c r="E24" s="96"/>
      <c r="F24" s="197"/>
      <c r="G24" s="419"/>
      <c r="H24" s="419"/>
      <c r="I24" s="419"/>
      <c r="J24" s="419"/>
      <c r="K24" s="419"/>
      <c r="L24" s="296"/>
      <c r="M24" s="296"/>
    </row>
    <row r="25" spans="1:13" x14ac:dyDescent="0.2">
      <c r="A25" s="233" t="s">
        <v>170</v>
      </c>
      <c r="B25" s="92"/>
      <c r="C25" s="96"/>
      <c r="D25" s="96"/>
      <c r="E25" s="288" t="s">
        <v>278</v>
      </c>
      <c r="G25" s="96"/>
      <c r="H25" s="96"/>
    </row>
    <row r="26" spans="1:13" ht="32.25" customHeight="1" x14ac:dyDescent="0.2">
      <c r="A26" s="88" t="s">
        <v>95</v>
      </c>
      <c r="B26" s="89" t="s">
        <v>279</v>
      </c>
      <c r="C26" s="90"/>
      <c r="D26" s="234"/>
      <c r="E26" s="420" t="s">
        <v>315</v>
      </c>
      <c r="F26" s="432"/>
      <c r="I26" s="96"/>
    </row>
    <row r="27" spans="1:13" ht="20.25" customHeight="1" x14ac:dyDescent="0.2">
      <c r="A27" s="95" t="s">
        <v>102</v>
      </c>
      <c r="B27" s="322" t="s">
        <v>280</v>
      </c>
      <c r="C27" s="96"/>
      <c r="D27" s="96"/>
      <c r="E27" s="420" t="s">
        <v>316</v>
      </c>
    </row>
    <row r="28" spans="1:13" x14ac:dyDescent="0.2">
      <c r="A28" s="95"/>
      <c r="B28" s="92"/>
      <c r="C28" s="96"/>
      <c r="D28" s="96"/>
      <c r="E28" s="96"/>
      <c r="F28" s="96"/>
      <c r="G28" s="96"/>
      <c r="H28" s="96"/>
    </row>
    <row r="29" spans="1:13" ht="15" x14ac:dyDescent="0.2">
      <c r="A29" s="407"/>
      <c r="B29" s="92"/>
      <c r="C29" s="96"/>
      <c r="D29" s="96"/>
      <c r="E29" s="96"/>
      <c r="G29" s="96"/>
      <c r="H29" s="96"/>
    </row>
    <row r="30" spans="1:13" ht="15" x14ac:dyDescent="0.2">
      <c r="A30" s="122" t="s">
        <v>104</v>
      </c>
      <c r="B30" s="21"/>
      <c r="C30" s="38"/>
      <c r="D30" s="38"/>
      <c r="E30" s="38"/>
      <c r="F30" s="98"/>
      <c r="G30" s="83"/>
      <c r="H30" s="83"/>
    </row>
    <row r="31" spans="1:13" ht="15.75" x14ac:dyDescent="0.25">
      <c r="A31" s="34" t="s">
        <v>50</v>
      </c>
      <c r="B31" s="4"/>
      <c r="C31" s="4"/>
      <c r="D31" s="4"/>
      <c r="E31" s="4"/>
      <c r="F31" s="35" t="s">
        <v>51</v>
      </c>
    </row>
    <row r="32" spans="1:13" ht="15" x14ac:dyDescent="0.2">
      <c r="A32" s="100" t="s">
        <v>105</v>
      </c>
      <c r="B32" s="4"/>
      <c r="C32" s="4"/>
      <c r="D32" s="4"/>
      <c r="E32" s="4"/>
      <c r="F32" s="41" t="s">
        <v>53</v>
      </c>
      <c r="G32" s="5" t="s">
        <v>56</v>
      </c>
      <c r="H32" s="36"/>
    </row>
    <row r="33" spans="1:8" ht="15" x14ac:dyDescent="0.2">
      <c r="A33" s="42" t="s">
        <v>106</v>
      </c>
      <c r="B33" s="14"/>
      <c r="C33" s="14"/>
      <c r="D33" s="14"/>
      <c r="E33" s="4"/>
      <c r="F33" s="41"/>
      <c r="G33" s="5" t="s">
        <v>58</v>
      </c>
      <c r="H33" s="36"/>
    </row>
    <row r="34" spans="1:8" ht="15" x14ac:dyDescent="0.2">
      <c r="A34" s="40" t="s">
        <v>55</v>
      </c>
      <c r="B34" s="14"/>
      <c r="C34" s="14"/>
      <c r="D34" s="14"/>
      <c r="E34" s="14"/>
      <c r="F34" s="41"/>
      <c r="G34" s="5" t="s">
        <v>60</v>
      </c>
      <c r="H34" s="36"/>
    </row>
    <row r="35" spans="1:8" ht="15" x14ac:dyDescent="0.2">
      <c r="A35" s="40" t="s">
        <v>57</v>
      </c>
      <c r="B35" s="14"/>
      <c r="C35" s="14"/>
      <c r="D35" s="14"/>
      <c r="E35" s="14"/>
      <c r="F35" s="41"/>
      <c r="G35" s="5" t="s">
        <v>62</v>
      </c>
      <c r="H35" s="36"/>
    </row>
    <row r="36" spans="1:8" ht="15" x14ac:dyDescent="0.2">
      <c r="A36" s="40" t="s">
        <v>59</v>
      </c>
      <c r="B36" s="14"/>
      <c r="C36" s="4"/>
      <c r="D36" s="4"/>
      <c r="E36" s="4"/>
      <c r="F36" s="41" t="s">
        <v>63</v>
      </c>
      <c r="G36" s="5" t="s">
        <v>64</v>
      </c>
      <c r="H36" s="36"/>
    </row>
    <row r="37" spans="1:8" ht="15.75" x14ac:dyDescent="0.25">
      <c r="A37" s="44" t="s">
        <v>61</v>
      </c>
      <c r="F37" s="45"/>
      <c r="G37" s="5" t="s">
        <v>107</v>
      </c>
      <c r="H37" s="36"/>
    </row>
    <row r="38" spans="1:8" ht="15.75" x14ac:dyDescent="0.25">
      <c r="F38" s="45"/>
      <c r="G38" s="5" t="s">
        <v>66</v>
      </c>
      <c r="H38" s="36"/>
    </row>
    <row r="39" spans="1:8" ht="15" x14ac:dyDescent="0.2">
      <c r="F39" s="41" t="s">
        <v>68</v>
      </c>
      <c r="G39" s="5" t="s">
        <v>69</v>
      </c>
      <c r="H39" s="36"/>
    </row>
    <row r="40" spans="1:8" x14ac:dyDescent="0.2">
      <c r="A40" s="2"/>
      <c r="B40" s="2"/>
      <c r="C40" s="3"/>
      <c r="D40" s="3"/>
      <c r="E40" s="3"/>
      <c r="F40" s="3"/>
      <c r="G40" s="42" t="s">
        <v>70</v>
      </c>
    </row>
    <row r="41" spans="1:8" ht="15" x14ac:dyDescent="0.2">
      <c r="F41" s="41"/>
      <c r="G41" s="5"/>
      <c r="H41" s="36"/>
    </row>
  </sheetData>
  <customSheetViews>
    <customSheetView guid="{D813C7F1-82AD-4177-A0B6-DF780F250157}" topLeftCell="A7">
      <selection activeCell="C16" sqref="C16"/>
      <pageMargins left="0.75" right="0.75" top="1" bottom="1" header="0.5" footer="0.5"/>
      <pageSetup scale="44" orientation="landscape" r:id="rId1"/>
      <headerFooter alignWithMargins="0"/>
    </customSheetView>
    <customSheetView guid="{AFA97FE5-EB2D-4EBD-A937-DC2E6D78335A}" topLeftCell="A16">
      <selection activeCell="A20" sqref="A20"/>
      <pageMargins left="0.75" right="0.75" top="1" bottom="1" header="0.5" footer="0.5"/>
      <pageSetup scale="44" orientation="landscape" r:id="rId2"/>
      <headerFooter alignWithMargins="0"/>
    </customSheetView>
    <customSheetView guid="{A1E0DC65-553C-444F-B2FF-A96031258B72}">
      <selection activeCell="C30" sqref="C30:C31"/>
      <pageMargins left="0.75" right="0.75" top="1" bottom="1" header="0.5" footer="0.5"/>
      <pageSetup scale="44" orientation="landscape" r:id="rId3"/>
      <headerFooter alignWithMargins="0"/>
    </customSheetView>
  </customSheetViews>
  <mergeCells count="11">
    <mergeCell ref="H9:H10"/>
    <mergeCell ref="I9:I10"/>
    <mergeCell ref="J9:J10"/>
    <mergeCell ref="K9:K10"/>
    <mergeCell ref="L9:L10"/>
    <mergeCell ref="G9:G10"/>
    <mergeCell ref="A9:A10"/>
    <mergeCell ref="B9:B10"/>
    <mergeCell ref="C9:D10"/>
    <mergeCell ref="E9:E10"/>
    <mergeCell ref="F9:F10"/>
  </mergeCells>
  <hyperlinks>
    <hyperlink ref="A8" location="INDEX!A1" display="BACK TO INDEX"/>
    <hyperlink ref="A5" r:id="rId4"/>
  </hyperlinks>
  <pageMargins left="0.75" right="0.75" top="1" bottom="1" header="0.5" footer="0.5"/>
  <pageSetup scale="44" orientation="landscape" r:id="rId5"/>
  <headerFooter alignWithMargins="0"/>
  <drawing r:id="rId6"/>
  <legacy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3"/>
  <sheetViews>
    <sheetView topLeftCell="F13" zoomScaleNormal="100" zoomScaleSheetLayoutView="75" workbookViewId="0">
      <selection activeCell="M30" sqref="M30"/>
    </sheetView>
  </sheetViews>
  <sheetFormatPr defaultRowHeight="12.75" x14ac:dyDescent="0.2"/>
  <cols>
    <col min="1" max="1" width="32.28515625" style="202" customWidth="1"/>
    <col min="2" max="2" width="12" style="202" customWidth="1"/>
    <col min="3" max="4" width="11.140625" style="202" customWidth="1"/>
    <col min="5" max="5" width="11.7109375" style="202" customWidth="1"/>
    <col min="6" max="6" width="25.28515625" style="202" customWidth="1"/>
    <col min="7" max="7" width="12.7109375" style="202" customWidth="1"/>
    <col min="8" max="13" width="15.7109375" style="202" customWidth="1"/>
    <col min="14" max="16384" width="9.140625" style="202"/>
  </cols>
  <sheetData>
    <row r="5" spans="1:13" x14ac:dyDescent="0.2">
      <c r="A5" s="206" t="s">
        <v>0</v>
      </c>
    </row>
    <row r="6" spans="1:13" ht="20.25" x14ac:dyDescent="0.3">
      <c r="A6" s="502" t="s">
        <v>281</v>
      </c>
      <c r="B6" s="503"/>
      <c r="C6" s="503"/>
      <c r="D6" s="503"/>
      <c r="E6" s="503"/>
      <c r="F6" s="503"/>
      <c r="G6" s="503"/>
      <c r="H6" s="503"/>
      <c r="I6" s="503"/>
      <c r="J6" s="503"/>
      <c r="K6" s="503"/>
      <c r="L6" s="503"/>
      <c r="M6" s="503"/>
    </row>
    <row r="7" spans="1:13" ht="13.5" customHeight="1" x14ac:dyDescent="0.2">
      <c r="A7" s="401" t="s">
        <v>263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5.75" customHeight="1" x14ac:dyDescent="0.2">
      <c r="A8" s="421" t="s">
        <v>282</v>
      </c>
      <c r="B8" s="422"/>
      <c r="C8" s="422"/>
      <c r="E8" s="422"/>
      <c r="F8" s="421" t="s">
        <v>283</v>
      </c>
      <c r="G8" s="207"/>
      <c r="H8" s="207"/>
      <c r="I8" s="207"/>
      <c r="J8" s="207"/>
      <c r="K8" s="207"/>
      <c r="L8" s="207"/>
      <c r="M8" s="207"/>
    </row>
    <row r="9" spans="1:13" ht="15.75" customHeight="1" x14ac:dyDescent="0.2">
      <c r="A9" s="421" t="s">
        <v>284</v>
      </c>
      <c r="B9" s="422"/>
      <c r="C9" s="422"/>
      <c r="E9" s="422"/>
      <c r="F9" s="421" t="s">
        <v>285</v>
      </c>
      <c r="G9" s="207"/>
      <c r="H9" s="207"/>
      <c r="I9" s="207"/>
      <c r="J9" s="207"/>
      <c r="K9" s="207"/>
      <c r="L9" s="207"/>
      <c r="M9" s="207"/>
    </row>
    <row r="10" spans="1:13" ht="15.75" customHeight="1" x14ac:dyDescent="0.2">
      <c r="A10" s="421" t="s">
        <v>286</v>
      </c>
      <c r="B10" s="422"/>
      <c r="C10" s="422"/>
      <c r="E10" s="422"/>
      <c r="F10" s="421" t="s">
        <v>287</v>
      </c>
      <c r="G10" s="207"/>
      <c r="H10" s="207"/>
      <c r="I10" s="207"/>
      <c r="J10" s="207"/>
      <c r="K10" s="207"/>
      <c r="L10" s="207"/>
      <c r="M10" s="207"/>
    </row>
    <row r="11" spans="1:13" ht="15.75" customHeight="1" x14ac:dyDescent="0.2">
      <c r="A11" s="421" t="s">
        <v>288</v>
      </c>
      <c r="B11" s="422"/>
      <c r="C11" s="422"/>
      <c r="D11" s="422"/>
      <c r="E11" s="422"/>
      <c r="F11" s="423"/>
      <c r="G11" s="207"/>
      <c r="H11" s="207"/>
      <c r="I11" s="207"/>
      <c r="J11" s="207"/>
      <c r="K11" s="207"/>
      <c r="L11" s="207"/>
      <c r="M11" s="207"/>
    </row>
    <row r="12" spans="1:13" ht="20.25" x14ac:dyDescent="0.3">
      <c r="A12" s="424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51" t="s">
        <v>73</v>
      </c>
    </row>
    <row r="14" spans="1:13" s="131" customFormat="1" ht="50.25" customHeight="1" x14ac:dyDescent="0.2">
      <c r="A14" s="52" t="s">
        <v>74</v>
      </c>
      <c r="B14" s="106" t="s">
        <v>75</v>
      </c>
      <c r="C14" s="493" t="s">
        <v>157</v>
      </c>
      <c r="D14" s="509"/>
      <c r="E14" s="106" t="s">
        <v>195</v>
      </c>
      <c r="F14" s="54" t="s">
        <v>78</v>
      </c>
      <c r="G14" s="55" t="s">
        <v>231</v>
      </c>
      <c r="H14" s="55" t="s">
        <v>268</v>
      </c>
      <c r="I14" s="55" t="s">
        <v>289</v>
      </c>
      <c r="J14" s="55" t="s">
        <v>290</v>
      </c>
      <c r="K14" s="55" t="s">
        <v>291</v>
      </c>
      <c r="L14" s="55" t="s">
        <v>292</v>
      </c>
      <c r="M14" s="55" t="s">
        <v>293</v>
      </c>
    </row>
    <row r="15" spans="1:13" ht="16.5" customHeight="1" x14ac:dyDescent="0.2">
      <c r="A15" t="s">
        <v>197</v>
      </c>
      <c r="B15" s="284" t="s">
        <v>204</v>
      </c>
      <c r="C15" s="285">
        <v>42730</v>
      </c>
      <c r="D15" s="286">
        <f>C15</f>
        <v>42730</v>
      </c>
      <c r="E15" s="285">
        <f>C15+3</f>
        <v>42733</v>
      </c>
      <c r="F15" s="287" t="s">
        <v>361</v>
      </c>
      <c r="G15" s="186">
        <v>42739</v>
      </c>
      <c r="H15" s="186">
        <f>+G15+12</f>
        <v>42751</v>
      </c>
      <c r="I15" s="186">
        <f>G15+13</f>
        <v>42752</v>
      </c>
      <c r="J15" s="405">
        <f>+G15+18</f>
        <v>42757</v>
      </c>
      <c r="K15" s="406">
        <f>+G15+20</f>
        <v>42759</v>
      </c>
      <c r="L15" s="405">
        <f>G15+22</f>
        <v>42761</v>
      </c>
      <c r="M15" s="405">
        <f>G15+25</f>
        <v>42764</v>
      </c>
    </row>
    <row r="16" spans="1:13" ht="16.5" customHeight="1" x14ac:dyDescent="0.2">
      <c r="A16"/>
      <c r="B16" s="284"/>
      <c r="C16" s="285"/>
      <c r="D16" s="286"/>
      <c r="E16" s="285"/>
      <c r="F16" s="425" t="s">
        <v>325</v>
      </c>
      <c r="G16" s="312"/>
      <c r="H16" s="312"/>
      <c r="I16" s="313"/>
      <c r="J16" s="313"/>
      <c r="K16" s="313"/>
      <c r="L16" s="312"/>
      <c r="M16" s="313"/>
    </row>
    <row r="17" spans="1:13" ht="16.5" customHeight="1" x14ac:dyDescent="0.2">
      <c r="A17" s="294"/>
      <c r="B17" s="295"/>
      <c r="C17" s="290"/>
      <c r="D17" s="290"/>
      <c r="E17" s="290"/>
      <c r="F17" s="449" t="s">
        <v>138</v>
      </c>
      <c r="G17" s="290"/>
      <c r="H17" s="290"/>
      <c r="I17" s="320"/>
      <c r="J17" s="320"/>
      <c r="K17" s="320"/>
      <c r="L17" s="290"/>
      <c r="M17" s="320"/>
    </row>
    <row r="18" spans="1:13" ht="16.5" customHeight="1" x14ac:dyDescent="0.2">
      <c r="A18" t="s">
        <v>197</v>
      </c>
      <c r="B18" s="284" t="s">
        <v>310</v>
      </c>
      <c r="C18" s="285">
        <v>42737</v>
      </c>
      <c r="D18" s="286">
        <f>C18</f>
        <v>42737</v>
      </c>
      <c r="E18" s="285">
        <f>C18+3</f>
        <v>42740</v>
      </c>
      <c r="F18" s="287" t="s">
        <v>362</v>
      </c>
      <c r="G18" s="186">
        <v>42747</v>
      </c>
      <c r="H18" s="186">
        <f>+G18+12</f>
        <v>42759</v>
      </c>
      <c r="I18" s="186">
        <f>G18+13</f>
        <v>42760</v>
      </c>
      <c r="J18" s="405">
        <f>+G18+18</f>
        <v>42765</v>
      </c>
      <c r="K18" s="406">
        <f>+G18+20</f>
        <v>42767</v>
      </c>
      <c r="L18" s="405">
        <f>G18+22</f>
        <v>42769</v>
      </c>
      <c r="M18" s="405">
        <f>G18+25</f>
        <v>42772</v>
      </c>
    </row>
    <row r="19" spans="1:13" ht="16.5" customHeight="1" x14ac:dyDescent="0.2">
      <c r="A19"/>
      <c r="B19" s="284"/>
      <c r="C19" s="285"/>
      <c r="D19" s="286"/>
      <c r="E19" s="285"/>
      <c r="F19" s="425" t="s">
        <v>363</v>
      </c>
      <c r="G19" s="312"/>
      <c r="H19" s="312"/>
      <c r="I19" s="313"/>
      <c r="J19" s="313"/>
      <c r="K19" s="313"/>
      <c r="L19" s="312"/>
      <c r="M19" s="313"/>
    </row>
    <row r="20" spans="1:13" ht="16.5" customHeight="1" x14ac:dyDescent="0.2">
      <c r="A20" s="294"/>
      <c r="B20" s="295"/>
      <c r="C20" s="290"/>
      <c r="D20" s="290"/>
      <c r="E20" s="290"/>
      <c r="F20" s="272"/>
      <c r="G20" s="290"/>
      <c r="H20" s="290"/>
      <c r="I20" s="320"/>
      <c r="J20" s="320"/>
      <c r="K20" s="320"/>
      <c r="L20" s="290"/>
      <c r="M20" s="320"/>
    </row>
    <row r="21" spans="1:13" ht="16.5" customHeight="1" x14ac:dyDescent="0.2">
      <c r="A21" t="s">
        <v>197</v>
      </c>
      <c r="B21" s="284" t="s">
        <v>324</v>
      </c>
      <c r="C21" s="285">
        <v>42744</v>
      </c>
      <c r="D21" s="286">
        <f>C21</f>
        <v>42744</v>
      </c>
      <c r="E21" s="285">
        <f>C21+3</f>
        <v>42747</v>
      </c>
      <c r="F21" s="287" t="s">
        <v>382</v>
      </c>
      <c r="G21" s="186">
        <v>42753</v>
      </c>
      <c r="H21" s="186">
        <f>+G21+12</f>
        <v>42765</v>
      </c>
      <c r="I21" s="186">
        <f>G21+13</f>
        <v>42766</v>
      </c>
      <c r="J21" s="405">
        <f>+G21+18</f>
        <v>42771</v>
      </c>
      <c r="K21" s="406">
        <f>+G21+20</f>
        <v>42773</v>
      </c>
      <c r="L21" s="405">
        <f>G21+22</f>
        <v>42775</v>
      </c>
      <c r="M21" s="405">
        <f>G21+25</f>
        <v>42778</v>
      </c>
    </row>
    <row r="22" spans="1:13" ht="16.5" customHeight="1" x14ac:dyDescent="0.2">
      <c r="A22"/>
      <c r="B22" s="284"/>
      <c r="C22" s="285"/>
      <c r="D22" s="286"/>
      <c r="E22" s="285"/>
      <c r="F22" s="425" t="s">
        <v>342</v>
      </c>
      <c r="G22" s="312"/>
      <c r="H22" s="312"/>
      <c r="I22" s="313"/>
      <c r="J22" s="313"/>
      <c r="K22" s="313"/>
      <c r="L22" s="312"/>
      <c r="M22" s="313"/>
    </row>
    <row r="23" spans="1:13" ht="16.5" customHeight="1" x14ac:dyDescent="0.2">
      <c r="A23" s="294"/>
      <c r="B23" s="295"/>
      <c r="C23" s="290"/>
      <c r="D23" s="290"/>
      <c r="E23" s="290"/>
      <c r="F23" s="272"/>
      <c r="G23" s="290"/>
      <c r="H23" s="290"/>
      <c r="I23" s="320"/>
      <c r="J23" s="320"/>
      <c r="K23" s="320"/>
      <c r="L23" s="290"/>
      <c r="M23" s="320"/>
    </row>
    <row r="24" spans="1:13" ht="16.5" customHeight="1" x14ac:dyDescent="0.2">
      <c r="A24" t="s">
        <v>197</v>
      </c>
      <c r="B24" s="284" t="s">
        <v>378</v>
      </c>
      <c r="C24" s="285">
        <v>42751</v>
      </c>
      <c r="D24" s="286">
        <f>C24</f>
        <v>42751</v>
      </c>
      <c r="E24" s="285">
        <f>C24+3</f>
        <v>42754</v>
      </c>
      <c r="F24" s="287" t="s">
        <v>294</v>
      </c>
      <c r="G24" s="186">
        <v>42758</v>
      </c>
      <c r="H24" s="186">
        <f>+G24+12</f>
        <v>42770</v>
      </c>
      <c r="I24" s="186">
        <f>G24+13</f>
        <v>42771</v>
      </c>
      <c r="J24" s="405">
        <f>+G24+18</f>
        <v>42776</v>
      </c>
      <c r="K24" s="406">
        <f>+G24+20</f>
        <v>42778</v>
      </c>
      <c r="L24" s="405">
        <f>G24+22</f>
        <v>42780</v>
      </c>
      <c r="M24" s="405">
        <f>G24+25</f>
        <v>42783</v>
      </c>
    </row>
    <row r="25" spans="1:13" ht="16.5" customHeight="1" x14ac:dyDescent="0.2">
      <c r="A25"/>
      <c r="B25" s="284"/>
      <c r="C25" s="285"/>
      <c r="D25" s="286"/>
      <c r="E25" s="285"/>
      <c r="F25" s="425" t="s">
        <v>380</v>
      </c>
      <c r="G25" s="312"/>
      <c r="H25" s="312"/>
      <c r="I25" s="313"/>
      <c r="J25" s="313"/>
      <c r="K25" s="313"/>
      <c r="L25" s="312"/>
      <c r="M25" s="313"/>
    </row>
    <row r="26" spans="1:13" ht="16.5" customHeight="1" x14ac:dyDescent="0.2">
      <c r="A26" s="294"/>
      <c r="B26" s="295"/>
      <c r="C26" s="290"/>
      <c r="D26" s="290"/>
      <c r="E26" s="290"/>
      <c r="F26" s="449" t="s">
        <v>138</v>
      </c>
      <c r="G26" s="290"/>
      <c r="H26" s="290"/>
      <c r="I26" s="320"/>
      <c r="J26" s="320"/>
      <c r="K26" s="320"/>
      <c r="L26" s="290"/>
      <c r="M26" s="320"/>
    </row>
    <row r="27" spans="1:13" ht="16.5" customHeight="1" x14ac:dyDescent="0.2">
      <c r="A27" t="s">
        <v>197</v>
      </c>
      <c r="B27" s="284" t="s">
        <v>379</v>
      </c>
      <c r="C27" s="285">
        <v>42758</v>
      </c>
      <c r="D27" s="286">
        <f>C27</f>
        <v>42758</v>
      </c>
      <c r="E27" s="285">
        <f>C27+3</f>
        <v>42761</v>
      </c>
      <c r="F27" s="287" t="s">
        <v>295</v>
      </c>
      <c r="G27" s="186">
        <v>42765</v>
      </c>
      <c r="H27" s="186">
        <f>+G27+12</f>
        <v>42777</v>
      </c>
      <c r="I27" s="186">
        <f>G27+13</f>
        <v>42778</v>
      </c>
      <c r="J27" s="405">
        <f>+G27+18</f>
        <v>42783</v>
      </c>
      <c r="K27" s="406">
        <f>+G27+20</f>
        <v>42785</v>
      </c>
      <c r="L27" s="405">
        <f>G27+22</f>
        <v>42787</v>
      </c>
      <c r="M27" s="405">
        <f>G27+25</f>
        <v>42790</v>
      </c>
    </row>
    <row r="28" spans="1:13" ht="16.5" customHeight="1" x14ac:dyDescent="0.2">
      <c r="A28"/>
      <c r="B28" s="284"/>
      <c r="C28" s="285"/>
      <c r="D28" s="286"/>
      <c r="E28" s="285"/>
      <c r="F28" s="425" t="s">
        <v>383</v>
      </c>
      <c r="G28" s="312"/>
      <c r="H28" s="312"/>
      <c r="I28" s="313"/>
      <c r="J28" s="313"/>
      <c r="K28" s="313"/>
      <c r="L28" s="312"/>
      <c r="M28" s="313"/>
    </row>
    <row r="29" spans="1:13" ht="16.5" customHeight="1" x14ac:dyDescent="0.2">
      <c r="A29" s="294"/>
      <c r="B29" s="295"/>
      <c r="C29" s="290"/>
      <c r="D29" s="290"/>
      <c r="E29" s="290"/>
      <c r="F29" s="449" t="s">
        <v>138</v>
      </c>
      <c r="G29" s="290"/>
      <c r="H29" s="290"/>
      <c r="I29" s="320"/>
      <c r="J29" s="320"/>
      <c r="K29" s="320"/>
      <c r="L29" s="290"/>
      <c r="M29" s="320"/>
    </row>
    <row r="30" spans="1:13" ht="16.5" customHeight="1" x14ac:dyDescent="0.2">
      <c r="A30" t="s">
        <v>197</v>
      </c>
      <c r="B30" s="284" t="s">
        <v>416</v>
      </c>
      <c r="C30" s="285">
        <v>42765</v>
      </c>
      <c r="D30" s="286">
        <f>C30</f>
        <v>42765</v>
      </c>
      <c r="E30" s="285">
        <f>C30+3</f>
        <v>42768</v>
      </c>
      <c r="F30" s="287" t="s">
        <v>199</v>
      </c>
      <c r="G30" s="186">
        <v>42772</v>
      </c>
      <c r="H30" s="186">
        <f>+G30+12</f>
        <v>42784</v>
      </c>
      <c r="I30" s="186">
        <f>G30+13</f>
        <v>42785</v>
      </c>
      <c r="J30" s="405">
        <f>+G30+18</f>
        <v>42790</v>
      </c>
      <c r="K30" s="406">
        <f>+G30+20</f>
        <v>42792</v>
      </c>
      <c r="L30" s="405">
        <f>G30+22</f>
        <v>42794</v>
      </c>
      <c r="M30" s="405">
        <f>G30+25</f>
        <v>42797</v>
      </c>
    </row>
    <row r="31" spans="1:13" ht="16.5" customHeight="1" x14ac:dyDescent="0.2">
      <c r="A31"/>
      <c r="B31" s="284"/>
      <c r="C31" s="285"/>
      <c r="D31" s="286"/>
      <c r="E31" s="285"/>
      <c r="F31" s="425" t="s">
        <v>499</v>
      </c>
      <c r="G31" s="312"/>
      <c r="H31" s="312"/>
      <c r="I31" s="313"/>
      <c r="J31" s="313"/>
      <c r="K31" s="313"/>
      <c r="L31" s="312"/>
      <c r="M31" s="313"/>
    </row>
    <row r="32" spans="1:13" ht="16.5" customHeight="1" x14ac:dyDescent="0.2">
      <c r="A32" s="294"/>
      <c r="B32" s="295"/>
      <c r="C32" s="290"/>
      <c r="D32" s="290"/>
      <c r="E32" s="290"/>
      <c r="F32" s="272"/>
      <c r="G32" s="290"/>
      <c r="H32" s="290"/>
      <c r="I32" s="320"/>
      <c r="J32" s="320"/>
      <c r="K32" s="320"/>
      <c r="L32" s="290"/>
      <c r="M32" s="320"/>
    </row>
    <row r="33" spans="1:13" ht="16.5" customHeight="1" x14ac:dyDescent="0.2">
      <c r="A33" s="288" t="s">
        <v>487</v>
      </c>
      <c r="B33" s="456">
        <v>1705</v>
      </c>
      <c r="C33" s="285">
        <v>42772</v>
      </c>
      <c r="D33" s="286">
        <f>C33</f>
        <v>42772</v>
      </c>
      <c r="E33" s="285">
        <f>C33+3</f>
        <v>42775</v>
      </c>
      <c r="F33" s="287" t="s">
        <v>424</v>
      </c>
      <c r="G33" s="186">
        <v>42779</v>
      </c>
      <c r="H33" s="186">
        <f>+G33+12</f>
        <v>42791</v>
      </c>
      <c r="I33" s="186">
        <f>G33+13</f>
        <v>42792</v>
      </c>
      <c r="J33" s="405">
        <f>+G33+18</f>
        <v>42797</v>
      </c>
      <c r="K33" s="406">
        <f>+G33+20</f>
        <v>42799</v>
      </c>
      <c r="L33" s="405">
        <f>G33+22</f>
        <v>42801</v>
      </c>
      <c r="M33" s="405">
        <f>G33+25</f>
        <v>42804</v>
      </c>
    </row>
    <row r="34" spans="1:13" ht="16.5" customHeight="1" x14ac:dyDescent="0.2">
      <c r="A34"/>
      <c r="B34" s="284"/>
      <c r="C34" s="285"/>
      <c r="D34" s="286"/>
      <c r="E34" s="285"/>
      <c r="F34" s="425" t="s">
        <v>425</v>
      </c>
      <c r="G34" s="312"/>
      <c r="H34" s="312"/>
      <c r="I34" s="313"/>
      <c r="J34" s="313"/>
      <c r="K34" s="313"/>
      <c r="L34" s="312"/>
      <c r="M34" s="313"/>
    </row>
    <row r="35" spans="1:13" ht="16.5" customHeight="1" x14ac:dyDescent="0.2">
      <c r="A35" s="294"/>
      <c r="B35" s="295"/>
      <c r="C35" s="290"/>
      <c r="D35" s="290"/>
      <c r="E35" s="290"/>
      <c r="F35" s="272"/>
      <c r="G35" s="290"/>
      <c r="H35" s="290"/>
      <c r="I35" s="320"/>
      <c r="J35" s="320"/>
      <c r="K35" s="320"/>
      <c r="L35" s="290"/>
      <c r="M35" s="320"/>
    </row>
    <row r="36" spans="1:13" ht="16.5" customHeight="1" x14ac:dyDescent="0.2">
      <c r="A36" s="235" t="s">
        <v>197</v>
      </c>
      <c r="B36" s="219" t="s">
        <v>421</v>
      </c>
      <c r="C36" s="292">
        <v>42779</v>
      </c>
      <c r="D36" s="60">
        <f>C36</f>
        <v>42779</v>
      </c>
      <c r="E36" s="292">
        <f>C36+3</f>
        <v>42782</v>
      </c>
      <c r="F36" s="439" t="s">
        <v>117</v>
      </c>
      <c r="G36" s="186">
        <v>42786</v>
      </c>
      <c r="H36" s="186">
        <f>+G36+12</f>
        <v>42798</v>
      </c>
      <c r="I36" s="461">
        <f>G36+13</f>
        <v>42799</v>
      </c>
      <c r="J36" s="406">
        <f>+G36+18</f>
        <v>42804</v>
      </c>
      <c r="K36" s="406">
        <f>+G36+20</f>
        <v>42806</v>
      </c>
      <c r="L36" s="405">
        <f>G36+22</f>
        <v>42808</v>
      </c>
      <c r="M36" s="406">
        <f>G36+25</f>
        <v>42811</v>
      </c>
    </row>
    <row r="37" spans="1:13" ht="16.5" customHeight="1" x14ac:dyDescent="0.2">
      <c r="A37" s="235"/>
      <c r="B37" s="219"/>
      <c r="C37" s="292"/>
      <c r="D37" s="60"/>
      <c r="E37" s="292"/>
      <c r="F37" s="462"/>
      <c r="G37" s="312"/>
      <c r="H37" s="312"/>
      <c r="I37" s="313"/>
      <c r="J37" s="313"/>
      <c r="K37" s="313"/>
      <c r="L37" s="312"/>
      <c r="M37" s="313"/>
    </row>
    <row r="38" spans="1:13" ht="16.5" customHeight="1" x14ac:dyDescent="0.2">
      <c r="A38" s="294"/>
      <c r="B38" s="295"/>
      <c r="C38" s="290"/>
      <c r="D38" s="290"/>
      <c r="E38" s="290"/>
      <c r="F38" s="272"/>
      <c r="G38" s="290"/>
      <c r="H38" s="290"/>
      <c r="I38" s="320"/>
      <c r="J38" s="320"/>
      <c r="K38" s="320"/>
      <c r="L38" s="290"/>
      <c r="M38" s="320"/>
    </row>
    <row r="39" spans="1:13" ht="16.5" customHeight="1" x14ac:dyDescent="0.2">
      <c r="A39" s="235" t="s">
        <v>197</v>
      </c>
      <c r="B39" s="219" t="s">
        <v>426</v>
      </c>
      <c r="C39" s="292">
        <v>42786</v>
      </c>
      <c r="D39" s="60">
        <f>C39</f>
        <v>42786</v>
      </c>
      <c r="E39" s="292">
        <f>C39+3</f>
        <v>42789</v>
      </c>
      <c r="F39" s="287" t="s">
        <v>500</v>
      </c>
      <c r="G39" s="186">
        <v>42793</v>
      </c>
      <c r="H39" s="186">
        <f>+G39+12</f>
        <v>42805</v>
      </c>
      <c r="I39" s="461">
        <f>G39+13</f>
        <v>42806</v>
      </c>
      <c r="J39" s="406">
        <f>+G39+18</f>
        <v>42811</v>
      </c>
      <c r="K39" s="406">
        <f>+G39+20</f>
        <v>42813</v>
      </c>
      <c r="L39" s="405">
        <f>G39+22</f>
        <v>42815</v>
      </c>
      <c r="M39" s="406">
        <f>G39+25</f>
        <v>42818</v>
      </c>
    </row>
    <row r="40" spans="1:13" ht="16.5" customHeight="1" x14ac:dyDescent="0.2">
      <c r="A40" s="235"/>
      <c r="B40" s="219"/>
      <c r="C40" s="292"/>
      <c r="D40" s="60"/>
      <c r="E40" s="292"/>
      <c r="F40" s="462" t="s">
        <v>501</v>
      </c>
      <c r="G40" s="312"/>
      <c r="H40" s="312"/>
      <c r="I40" s="313"/>
      <c r="J40" s="313"/>
      <c r="K40" s="313"/>
      <c r="L40" s="312"/>
      <c r="M40" s="313"/>
    </row>
    <row r="41" spans="1:13" ht="16.5" customHeight="1" x14ac:dyDescent="0.2">
      <c r="A41" s="294"/>
      <c r="B41" s="295"/>
      <c r="C41" s="290"/>
      <c r="D41" s="290"/>
      <c r="E41" s="290"/>
      <c r="F41" s="272"/>
      <c r="G41" s="290"/>
      <c r="H41" s="290"/>
      <c r="I41" s="320"/>
      <c r="J41" s="320"/>
      <c r="K41" s="320"/>
      <c r="L41" s="290"/>
      <c r="M41" s="320"/>
    </row>
    <row r="42" spans="1:13" ht="16.5" customHeight="1" x14ac:dyDescent="0.2">
      <c r="A42" t="s">
        <v>197</v>
      </c>
      <c r="B42" s="284" t="s">
        <v>488</v>
      </c>
      <c r="C42" s="285">
        <v>42793</v>
      </c>
      <c r="D42" s="286">
        <f>C42</f>
        <v>42793</v>
      </c>
      <c r="E42" s="285">
        <f>C42+3</f>
        <v>42796</v>
      </c>
      <c r="F42" s="287"/>
      <c r="G42" s="186">
        <v>42800</v>
      </c>
      <c r="H42" s="186">
        <f>+G42+12</f>
        <v>42812</v>
      </c>
      <c r="I42" s="186">
        <f>G42+13</f>
        <v>42813</v>
      </c>
      <c r="J42" s="405">
        <f>+G42+18</f>
        <v>42818</v>
      </c>
      <c r="K42" s="406">
        <f>+G42+20</f>
        <v>42820</v>
      </c>
      <c r="L42" s="405">
        <f>G42+22</f>
        <v>42822</v>
      </c>
      <c r="M42" s="405">
        <f>G42+25</f>
        <v>42825</v>
      </c>
    </row>
    <row r="43" spans="1:13" ht="16.5" customHeight="1" x14ac:dyDescent="0.2">
      <c r="A43"/>
      <c r="B43" s="284"/>
      <c r="C43" s="285"/>
      <c r="D43" s="286"/>
      <c r="E43" s="285"/>
      <c r="F43" s="425"/>
      <c r="G43" s="312"/>
      <c r="H43" s="312"/>
      <c r="I43" s="313"/>
      <c r="J43" s="313"/>
      <c r="K43" s="313"/>
      <c r="L43" s="312"/>
      <c r="M43" s="313"/>
    </row>
    <row r="44" spans="1:13" ht="16.5" customHeight="1" x14ac:dyDescent="0.2">
      <c r="A44" s="294"/>
      <c r="B44" s="295"/>
      <c r="C44" s="290"/>
      <c r="D44" s="290"/>
      <c r="E44" s="290"/>
      <c r="F44" s="272"/>
      <c r="G44" s="290"/>
      <c r="H44" s="290"/>
      <c r="I44" s="320"/>
      <c r="J44" s="320"/>
      <c r="K44" s="320"/>
      <c r="L44" s="290"/>
      <c r="M44" s="320"/>
    </row>
    <row r="45" spans="1:13" ht="16.5" customHeight="1" x14ac:dyDescent="0.2">
      <c r="A45" t="s">
        <v>197</v>
      </c>
      <c r="B45" s="284" t="s">
        <v>489</v>
      </c>
      <c r="C45" s="285">
        <v>42800</v>
      </c>
      <c r="D45" s="286">
        <f>C45</f>
        <v>42800</v>
      </c>
      <c r="E45" s="285">
        <f>C45+3</f>
        <v>42803</v>
      </c>
      <c r="F45" s="287"/>
      <c r="G45" s="186">
        <v>42807</v>
      </c>
      <c r="H45" s="186">
        <f>+G45+12</f>
        <v>42819</v>
      </c>
      <c r="I45" s="186">
        <f>G45+13</f>
        <v>42820</v>
      </c>
      <c r="J45" s="405">
        <f>+G45+18</f>
        <v>42825</v>
      </c>
      <c r="K45" s="406">
        <f>+G45+20</f>
        <v>42827</v>
      </c>
      <c r="L45" s="405">
        <f>G45+22</f>
        <v>42829</v>
      </c>
      <c r="M45" s="405">
        <f>G45+25</f>
        <v>42832</v>
      </c>
    </row>
    <row r="46" spans="1:13" ht="16.5" customHeight="1" x14ac:dyDescent="0.2">
      <c r="A46"/>
      <c r="B46" s="284"/>
      <c r="C46" s="285"/>
      <c r="D46" s="286"/>
      <c r="E46" s="285"/>
      <c r="F46" s="425"/>
      <c r="G46" s="312"/>
      <c r="H46" s="312"/>
      <c r="I46" s="313"/>
      <c r="J46" s="313"/>
      <c r="K46" s="313"/>
      <c r="L46" s="312"/>
      <c r="M46" s="313"/>
    </row>
    <row r="47" spans="1:13" ht="16.5" customHeight="1" x14ac:dyDescent="0.2">
      <c r="A47" s="294"/>
      <c r="B47" s="295"/>
      <c r="C47" s="290"/>
      <c r="D47" s="290"/>
      <c r="E47" s="290"/>
      <c r="F47" s="272"/>
      <c r="G47" s="290"/>
      <c r="H47" s="290"/>
      <c r="I47" s="320"/>
      <c r="J47" s="320"/>
      <c r="K47" s="320"/>
      <c r="L47" s="290"/>
      <c r="M47" s="320"/>
    </row>
    <row r="48" spans="1:13" ht="15" x14ac:dyDescent="0.2">
      <c r="A48" s="407"/>
      <c r="B48" s="92"/>
      <c r="C48" s="96"/>
      <c r="D48" s="96"/>
      <c r="E48" s="96"/>
      <c r="G48" s="96"/>
      <c r="H48" s="96"/>
      <c r="I48" s="447">
        <f>I33-$C$33</f>
        <v>20</v>
      </c>
      <c r="J48" s="447">
        <f t="shared" ref="J48:M48" si="0">J33-$C$33</f>
        <v>25</v>
      </c>
      <c r="K48" s="447">
        <f t="shared" si="0"/>
        <v>27</v>
      </c>
      <c r="L48" s="447">
        <f t="shared" si="0"/>
        <v>29</v>
      </c>
      <c r="M48" s="447">
        <f t="shared" si="0"/>
        <v>32</v>
      </c>
    </row>
    <row r="49" spans="1:8" x14ac:dyDescent="0.2">
      <c r="A49" s="233" t="s">
        <v>170</v>
      </c>
      <c r="B49" s="92"/>
      <c r="C49" s="96"/>
      <c r="D49" s="96"/>
      <c r="E49" s="96"/>
      <c r="G49" s="96"/>
      <c r="H49" s="96"/>
    </row>
    <row r="50" spans="1:8" x14ac:dyDescent="0.2">
      <c r="A50" t="s">
        <v>171</v>
      </c>
      <c r="B50" t="s">
        <v>206</v>
      </c>
      <c r="C50"/>
      <c r="D50" s="96"/>
      <c r="E50" s="96"/>
      <c r="G50" s="96"/>
      <c r="H50" s="96"/>
    </row>
    <row r="51" spans="1:8" ht="15" x14ac:dyDescent="0.2">
      <c r="A51" s="407"/>
      <c r="B51" s="92"/>
      <c r="C51" s="96"/>
      <c r="D51" s="96"/>
      <c r="E51" s="96"/>
      <c r="G51" s="96"/>
      <c r="H51" s="96"/>
    </row>
    <row r="52" spans="1:8" ht="15" x14ac:dyDescent="0.2">
      <c r="A52" s="122" t="s">
        <v>104</v>
      </c>
      <c r="B52" s="21"/>
      <c r="C52" s="38"/>
      <c r="D52" s="38"/>
      <c r="E52" s="38"/>
      <c r="F52" s="98"/>
      <c r="G52" s="83"/>
      <c r="H52" s="83"/>
    </row>
    <row r="53" spans="1:8" ht="15.75" x14ac:dyDescent="0.25">
      <c r="A53" s="244" t="s">
        <v>50</v>
      </c>
      <c r="B53" s="4"/>
      <c r="C53" s="4"/>
      <c r="D53" s="4"/>
      <c r="E53" s="4"/>
      <c r="F53" s="35" t="s">
        <v>51</v>
      </c>
    </row>
    <row r="54" spans="1:8" ht="15" x14ac:dyDescent="0.2">
      <c r="A54" s="245" t="s">
        <v>105</v>
      </c>
      <c r="B54" s="4"/>
      <c r="C54" s="4"/>
      <c r="D54" s="4"/>
      <c r="E54" s="4"/>
      <c r="F54" s="41" t="s">
        <v>53</v>
      </c>
      <c r="G54" s="5" t="s">
        <v>56</v>
      </c>
      <c r="H54" s="281"/>
    </row>
    <row r="55" spans="1:8" ht="15" x14ac:dyDescent="0.2">
      <c r="A55" s="239" t="s">
        <v>106</v>
      </c>
      <c r="B55" s="14"/>
      <c r="C55" s="14"/>
      <c r="D55" s="14"/>
      <c r="E55" s="4"/>
      <c r="F55" s="41"/>
      <c r="G55" s="5" t="s">
        <v>58</v>
      </c>
      <c r="H55" s="281"/>
    </row>
    <row r="56" spans="1:8" ht="15" x14ac:dyDescent="0.2">
      <c r="A56" s="246" t="s">
        <v>55</v>
      </c>
      <c r="B56" s="14"/>
      <c r="C56" s="14"/>
      <c r="D56" s="14"/>
      <c r="E56" s="14"/>
      <c r="F56" s="41"/>
      <c r="G56" s="5" t="s">
        <v>60</v>
      </c>
      <c r="H56" s="281"/>
    </row>
    <row r="57" spans="1:8" ht="15" x14ac:dyDescent="0.2">
      <c r="A57" s="246" t="s">
        <v>57</v>
      </c>
      <c r="B57" s="14"/>
      <c r="C57" s="14"/>
      <c r="D57" s="14"/>
      <c r="E57" s="14"/>
      <c r="F57" s="41"/>
      <c r="G57" s="5" t="s">
        <v>62</v>
      </c>
      <c r="H57" s="281"/>
    </row>
    <row r="58" spans="1:8" ht="15" x14ac:dyDescent="0.2">
      <c r="A58" s="246" t="s">
        <v>59</v>
      </c>
      <c r="B58" s="14"/>
      <c r="C58" s="4"/>
      <c r="D58" s="4"/>
      <c r="E58" s="4"/>
      <c r="F58" s="41" t="s">
        <v>63</v>
      </c>
      <c r="G58" s="5" t="s">
        <v>64</v>
      </c>
      <c r="H58" s="281"/>
    </row>
    <row r="59" spans="1:8" ht="15.75" x14ac:dyDescent="0.25">
      <c r="A59" s="247" t="s">
        <v>61</v>
      </c>
      <c r="F59" s="45"/>
      <c r="G59" s="5" t="s">
        <v>107</v>
      </c>
      <c r="H59" s="281"/>
    </row>
    <row r="60" spans="1:8" ht="15.75" x14ac:dyDescent="0.25">
      <c r="F60" s="45"/>
      <c r="G60" s="5" t="s">
        <v>66</v>
      </c>
      <c r="H60" s="281"/>
    </row>
    <row r="61" spans="1:8" ht="15" x14ac:dyDescent="0.2">
      <c r="F61" s="41" t="s">
        <v>68</v>
      </c>
      <c r="G61" s="5" t="s">
        <v>69</v>
      </c>
      <c r="H61" s="281"/>
    </row>
    <row r="62" spans="1:8" x14ac:dyDescent="0.2">
      <c r="A62" s="2"/>
      <c r="B62" s="2"/>
      <c r="C62" s="3"/>
      <c r="D62" s="3"/>
      <c r="E62" s="3"/>
      <c r="F62" s="3"/>
      <c r="G62" s="42" t="s">
        <v>70</v>
      </c>
    </row>
    <row r="63" spans="1:8" ht="15" x14ac:dyDescent="0.2">
      <c r="F63" s="41"/>
      <c r="G63" s="248"/>
      <c r="H63" s="281"/>
    </row>
  </sheetData>
  <customSheetViews>
    <customSheetView guid="{D813C7F1-82AD-4177-A0B6-DF780F250157}" topLeftCell="A16">
      <selection activeCell="F33" sqref="F33"/>
      <pageMargins left="0.7" right="0.7" top="0.75" bottom="0.75" header="0.3" footer="0.3"/>
      <pageSetup scale="48" orientation="landscape" r:id="rId1"/>
    </customSheetView>
    <customSheetView guid="{AFA97FE5-EB2D-4EBD-A937-DC2E6D78335A}" topLeftCell="F13">
      <selection activeCell="M30" sqref="M30"/>
      <pageMargins left="0.7" right="0.7" top="0.75" bottom="0.75" header="0.3" footer="0.3"/>
      <pageSetup scale="48" orientation="landscape" r:id="rId2"/>
    </customSheetView>
    <customSheetView guid="{A1E0DC65-553C-444F-B2FF-A96031258B72}" topLeftCell="A22">
      <selection activeCell="J54" sqref="J54"/>
      <pageMargins left="0.7" right="0.7" top="0.75" bottom="0.75" header="0.3" footer="0.3"/>
      <pageSetup scale="48" orientation="landscape" r:id="rId3"/>
    </customSheetView>
  </customSheetViews>
  <mergeCells count="2">
    <mergeCell ref="A6:M6"/>
    <mergeCell ref="C14:D14"/>
  </mergeCells>
  <hyperlinks>
    <hyperlink ref="A13" location="INDEX!A1" display="BACK TO INDEX"/>
    <hyperlink ref="A5" r:id="rId4"/>
  </hyperlinks>
  <pageMargins left="0.7" right="0.7" top="0.75" bottom="0.75" header="0.3" footer="0.3"/>
  <pageSetup scale="48" orientation="landscape" r:id="rId5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7" zoomScaleNormal="100" zoomScaleSheetLayoutView="100" workbookViewId="0">
      <selection activeCell="A21" sqref="A21"/>
    </sheetView>
  </sheetViews>
  <sheetFormatPr defaultRowHeight="12.75" x14ac:dyDescent="0.2"/>
  <cols>
    <col min="1" max="1" width="32.5703125" customWidth="1"/>
    <col min="2" max="2" width="12.5703125" customWidth="1"/>
    <col min="3" max="4" width="11.42578125" customWidth="1"/>
    <col min="5" max="5" width="12.7109375" customWidth="1"/>
    <col min="6" max="6" width="16" customWidth="1"/>
    <col min="7" max="9" width="23.28515625" customWidth="1"/>
    <col min="10" max="11" width="25.28515625" customWidth="1"/>
    <col min="12" max="12" width="16.7109375" customWidth="1"/>
    <col min="13" max="13" width="19.28515625" customWidth="1"/>
    <col min="14" max="14" width="14.140625" customWidth="1"/>
  </cols>
  <sheetData>
    <row r="1" spans="1:14" x14ac:dyDescent="0.2">
      <c r="A1" s="426"/>
      <c r="B1" s="426"/>
      <c r="C1" s="426"/>
      <c r="D1" s="426"/>
      <c r="E1" s="426"/>
    </row>
    <row r="5" spans="1:14" x14ac:dyDescent="0.2">
      <c r="A5" s="105" t="s">
        <v>0</v>
      </c>
    </row>
    <row r="6" spans="1:14" ht="20.25" x14ac:dyDescent="0.2">
      <c r="A6" s="501" t="s">
        <v>297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</row>
    <row r="7" spans="1:14" x14ac:dyDescent="0.2">
      <c r="A7" s="51" t="s">
        <v>73</v>
      </c>
    </row>
    <row r="8" spans="1:14" s="42" customFormat="1" ht="50.25" customHeight="1" x14ac:dyDescent="0.2">
      <c r="A8" s="52" t="s">
        <v>298</v>
      </c>
      <c r="B8" s="106" t="s">
        <v>299</v>
      </c>
      <c r="C8" s="493" t="s">
        <v>300</v>
      </c>
      <c r="D8" s="500"/>
      <c r="E8" s="106" t="s">
        <v>195</v>
      </c>
      <c r="F8" s="54" t="s">
        <v>268</v>
      </c>
      <c r="G8" s="55" t="s">
        <v>301</v>
      </c>
      <c r="H8" s="55" t="s">
        <v>302</v>
      </c>
      <c r="I8" s="55" t="s">
        <v>303</v>
      </c>
      <c r="J8" s="55" t="s">
        <v>304</v>
      </c>
      <c r="K8" s="55" t="s">
        <v>305</v>
      </c>
      <c r="L8" s="427"/>
      <c r="M8" s="427"/>
      <c r="N8" s="427"/>
    </row>
    <row r="9" spans="1:14" ht="16.5" customHeight="1" x14ac:dyDescent="0.2">
      <c r="A9" s="428" t="s">
        <v>467</v>
      </c>
      <c r="B9" s="408" t="s">
        <v>306</v>
      </c>
      <c r="C9" s="186">
        <v>42733</v>
      </c>
      <c r="D9" s="60">
        <f>C9</f>
        <v>42733</v>
      </c>
      <c r="E9" s="186">
        <f>C9+2</f>
        <v>42735</v>
      </c>
      <c r="F9" s="186">
        <f>E9+11</f>
        <v>42746</v>
      </c>
      <c r="G9" s="186">
        <f>D9+24</f>
        <v>42757</v>
      </c>
      <c r="H9" s="186">
        <f>E9+24</f>
        <v>42759</v>
      </c>
      <c r="I9" s="186">
        <f>E9+27</f>
        <v>42762</v>
      </c>
      <c r="J9" s="186">
        <f>D9+31</f>
        <v>42764</v>
      </c>
      <c r="K9" s="186">
        <f>E9+31</f>
        <v>42766</v>
      </c>
    </row>
    <row r="10" spans="1:14" ht="16.5" customHeight="1" x14ac:dyDescent="0.2">
      <c r="A10" s="412"/>
      <c r="B10" s="429"/>
      <c r="C10" s="290"/>
      <c r="D10" s="290"/>
      <c r="E10" s="290"/>
      <c r="F10" s="290"/>
      <c r="G10" s="290"/>
      <c r="H10" s="290"/>
      <c r="I10" s="290"/>
      <c r="J10" s="290"/>
      <c r="K10" s="290"/>
    </row>
    <row r="11" spans="1:14" ht="16.5" customHeight="1" x14ac:dyDescent="0.2">
      <c r="A11" s="428" t="s">
        <v>88</v>
      </c>
      <c r="B11" s="408" t="s">
        <v>332</v>
      </c>
      <c r="C11" s="186">
        <v>42739</v>
      </c>
      <c r="D11" s="60">
        <f>C11</f>
        <v>42739</v>
      </c>
      <c r="E11" s="186">
        <f>C11+2</f>
        <v>42741</v>
      </c>
      <c r="F11" s="186">
        <f>E11+11</f>
        <v>42752</v>
      </c>
      <c r="G11" s="186">
        <f>D11+24</f>
        <v>42763</v>
      </c>
      <c r="H11" s="186">
        <f>E11+24</f>
        <v>42765</v>
      </c>
      <c r="I11" s="186">
        <f>E11+27</f>
        <v>42768</v>
      </c>
      <c r="J11" s="186">
        <f>D11+31</f>
        <v>42770</v>
      </c>
      <c r="K11" s="186">
        <f>E11+31</f>
        <v>42772</v>
      </c>
    </row>
    <row r="12" spans="1:14" ht="16.5" customHeight="1" x14ac:dyDescent="0.2">
      <c r="A12" s="412"/>
      <c r="B12" s="429"/>
      <c r="C12" s="435" t="s">
        <v>234</v>
      </c>
      <c r="D12" s="290"/>
      <c r="E12" s="290"/>
      <c r="F12" s="290"/>
      <c r="G12" s="290"/>
      <c r="H12" s="290"/>
      <c r="I12" s="290"/>
      <c r="J12" s="290"/>
      <c r="K12" s="290"/>
    </row>
    <row r="13" spans="1:14" ht="16.5" customHeight="1" x14ac:dyDescent="0.2">
      <c r="A13" s="428" t="s">
        <v>514</v>
      </c>
      <c r="B13" s="408" t="s">
        <v>384</v>
      </c>
      <c r="C13" s="186">
        <v>42752</v>
      </c>
      <c r="D13" s="60">
        <f>C13</f>
        <v>42752</v>
      </c>
      <c r="E13" s="186">
        <f>C13+2</f>
        <v>42754</v>
      </c>
      <c r="F13" s="186">
        <f>E13+11</f>
        <v>42765</v>
      </c>
      <c r="G13" s="186" t="s">
        <v>234</v>
      </c>
      <c r="H13" s="186">
        <f>E13+24</f>
        <v>42778</v>
      </c>
      <c r="I13" s="186">
        <f>E13+27</f>
        <v>42781</v>
      </c>
      <c r="J13" s="186">
        <f>D13+31</f>
        <v>42783</v>
      </c>
      <c r="K13" s="186">
        <f>E13+31</f>
        <v>42785</v>
      </c>
    </row>
    <row r="14" spans="1:14" ht="16.5" customHeight="1" x14ac:dyDescent="0.2">
      <c r="A14" s="412"/>
      <c r="B14" s="429"/>
      <c r="C14" s="290"/>
      <c r="D14" s="290"/>
      <c r="E14" s="290"/>
      <c r="F14" s="290"/>
      <c r="G14" s="290"/>
      <c r="H14" s="290"/>
      <c r="I14" s="290"/>
      <c r="J14" s="290"/>
      <c r="K14" s="290"/>
    </row>
    <row r="15" spans="1:14" ht="16.5" customHeight="1" x14ac:dyDescent="0.2">
      <c r="A15" s="428" t="s">
        <v>385</v>
      </c>
      <c r="B15" s="408" t="s">
        <v>386</v>
      </c>
      <c r="C15" s="186">
        <v>42753</v>
      </c>
      <c r="D15" s="60">
        <f>C15</f>
        <v>42753</v>
      </c>
      <c r="E15" s="186">
        <f>C15+2</f>
        <v>42755</v>
      </c>
      <c r="F15" s="186">
        <f>E15+11</f>
        <v>42766</v>
      </c>
      <c r="G15" s="186">
        <f>D15+24</f>
        <v>42777</v>
      </c>
      <c r="H15" s="186">
        <f>E15+24</f>
        <v>42779</v>
      </c>
      <c r="I15" s="186">
        <f>E15+27</f>
        <v>42782</v>
      </c>
      <c r="J15" s="186">
        <f>D15+31</f>
        <v>42784</v>
      </c>
      <c r="K15" s="186">
        <f>E15+31</f>
        <v>42786</v>
      </c>
    </row>
    <row r="16" spans="1:14" ht="16.5" customHeight="1" x14ac:dyDescent="0.2">
      <c r="A16" s="412"/>
      <c r="B16" s="429"/>
      <c r="C16" s="290"/>
      <c r="D16" s="290"/>
      <c r="E16" s="290"/>
      <c r="F16" s="290"/>
      <c r="G16" s="290"/>
      <c r="H16" s="290"/>
      <c r="I16" s="290"/>
      <c r="J16" s="290"/>
      <c r="K16" s="290"/>
    </row>
    <row r="17" spans="1:11" ht="16.5" customHeight="1" x14ac:dyDescent="0.2">
      <c r="A17" s="428" t="s">
        <v>387</v>
      </c>
      <c r="B17" s="408" t="s">
        <v>388</v>
      </c>
      <c r="C17" s="186">
        <v>42760</v>
      </c>
      <c r="D17" s="60">
        <f>C17</f>
        <v>42760</v>
      </c>
      <c r="E17" s="186">
        <f>C17+2</f>
        <v>42762</v>
      </c>
      <c r="F17" s="186">
        <f>E17+11</f>
        <v>42773</v>
      </c>
      <c r="G17" s="186">
        <f>D17+24</f>
        <v>42784</v>
      </c>
      <c r="H17" s="186">
        <f>E17+24</f>
        <v>42786</v>
      </c>
      <c r="I17" s="186">
        <f>E17+27</f>
        <v>42789</v>
      </c>
      <c r="J17" s="186">
        <f>D17+31</f>
        <v>42791</v>
      </c>
      <c r="K17" s="186">
        <f>E17+31</f>
        <v>42793</v>
      </c>
    </row>
    <row r="18" spans="1:11" ht="16.5" customHeight="1" x14ac:dyDescent="0.2">
      <c r="A18" s="412"/>
      <c r="B18" s="429"/>
      <c r="C18" s="290"/>
      <c r="D18" s="290"/>
      <c r="E18" s="290"/>
      <c r="F18" s="290"/>
      <c r="G18" s="290"/>
      <c r="H18" s="290"/>
      <c r="I18" s="290"/>
      <c r="J18" s="290"/>
      <c r="K18" s="290"/>
    </row>
    <row r="19" spans="1:11" ht="16.5" customHeight="1" x14ac:dyDescent="0.2">
      <c r="A19" s="428" t="s">
        <v>322</v>
      </c>
      <c r="B19" s="408" t="s">
        <v>389</v>
      </c>
      <c r="C19" s="186">
        <v>42767</v>
      </c>
      <c r="D19" s="60">
        <f>C19</f>
        <v>42767</v>
      </c>
      <c r="E19" s="186">
        <f>C19+2</f>
        <v>42769</v>
      </c>
      <c r="F19" s="186">
        <f>E19+11</f>
        <v>42780</v>
      </c>
      <c r="G19" s="186">
        <f>D19+24</f>
        <v>42791</v>
      </c>
      <c r="H19" s="186">
        <f>E19+24</f>
        <v>42793</v>
      </c>
      <c r="I19" s="186">
        <f>E19+27</f>
        <v>42796</v>
      </c>
      <c r="J19" s="186">
        <f>D19+31</f>
        <v>42798</v>
      </c>
      <c r="K19" s="186">
        <f>E19+31</f>
        <v>42800</v>
      </c>
    </row>
    <row r="20" spans="1:11" ht="16.5" customHeight="1" x14ac:dyDescent="0.2">
      <c r="A20" s="412"/>
      <c r="B20" s="429"/>
      <c r="C20" s="290"/>
      <c r="D20" s="290"/>
      <c r="E20" s="290"/>
      <c r="F20" s="290"/>
      <c r="G20" s="290"/>
      <c r="H20" s="290"/>
      <c r="I20" s="290"/>
      <c r="J20" s="290"/>
      <c r="K20" s="290"/>
    </row>
    <row r="21" spans="1:11" ht="16.5" customHeight="1" x14ac:dyDescent="0.2">
      <c r="A21" s="428" t="s">
        <v>368</v>
      </c>
      <c r="B21" s="408" t="s">
        <v>427</v>
      </c>
      <c r="C21" s="186">
        <v>42774</v>
      </c>
      <c r="D21" s="60">
        <f>C21</f>
        <v>42774</v>
      </c>
      <c r="E21" s="186">
        <f>C21+2</f>
        <v>42776</v>
      </c>
      <c r="F21" s="186">
        <f>E21+11</f>
        <v>42787</v>
      </c>
      <c r="G21" s="186">
        <f>D21+24</f>
        <v>42798</v>
      </c>
      <c r="H21" s="186">
        <f>E21+24</f>
        <v>42800</v>
      </c>
      <c r="I21" s="186">
        <f>E21+27</f>
        <v>42803</v>
      </c>
      <c r="J21" s="186">
        <f>D21+31</f>
        <v>42805</v>
      </c>
      <c r="K21" s="186">
        <f>E21+31</f>
        <v>42807</v>
      </c>
    </row>
    <row r="22" spans="1:11" ht="16.5" customHeight="1" x14ac:dyDescent="0.2">
      <c r="A22" s="412"/>
      <c r="B22" s="429"/>
      <c r="C22" s="290"/>
      <c r="D22" s="290"/>
      <c r="E22" s="290"/>
      <c r="F22" s="290"/>
      <c r="G22" s="290"/>
      <c r="H22" s="290"/>
      <c r="I22" s="290"/>
      <c r="J22" s="290"/>
      <c r="K22" s="290"/>
    </row>
    <row r="23" spans="1:11" ht="16.5" customHeight="1" x14ac:dyDescent="0.2">
      <c r="A23" s="428" t="s">
        <v>429</v>
      </c>
      <c r="B23" s="408" t="s">
        <v>428</v>
      </c>
      <c r="C23" s="186">
        <v>42781</v>
      </c>
      <c r="D23" s="60">
        <f>C23</f>
        <v>42781</v>
      </c>
      <c r="E23" s="186">
        <f>C23+2</f>
        <v>42783</v>
      </c>
      <c r="F23" s="186">
        <f>E23+11</f>
        <v>42794</v>
      </c>
      <c r="G23" s="186">
        <f>D23+24</f>
        <v>42805</v>
      </c>
      <c r="H23" s="186">
        <f>E23+24</f>
        <v>42807</v>
      </c>
      <c r="I23" s="186">
        <f>E23+27</f>
        <v>42810</v>
      </c>
      <c r="J23" s="186">
        <f>D23+31</f>
        <v>42812</v>
      </c>
      <c r="K23" s="186">
        <f>E23+31</f>
        <v>42814</v>
      </c>
    </row>
    <row r="24" spans="1:11" ht="16.5" customHeight="1" x14ac:dyDescent="0.2">
      <c r="A24" s="412"/>
      <c r="B24" s="429"/>
      <c r="C24" s="290"/>
      <c r="D24" s="290"/>
      <c r="E24" s="290"/>
      <c r="F24" s="290"/>
      <c r="G24" s="290"/>
      <c r="H24" s="290"/>
      <c r="I24" s="290"/>
      <c r="J24" s="290"/>
      <c r="K24" s="290"/>
    </row>
    <row r="25" spans="1:11" ht="16.5" customHeight="1" x14ac:dyDescent="0.2">
      <c r="A25" s="464" t="s">
        <v>430</v>
      </c>
      <c r="B25" s="411" t="s">
        <v>431</v>
      </c>
      <c r="C25" s="186">
        <v>42788</v>
      </c>
      <c r="D25" s="60">
        <f>C25</f>
        <v>42788</v>
      </c>
      <c r="E25" s="186">
        <f>C25+2</f>
        <v>42790</v>
      </c>
      <c r="F25" s="186">
        <f>E25+11</f>
        <v>42801</v>
      </c>
      <c r="G25" s="186">
        <f>D25+24</f>
        <v>42812</v>
      </c>
      <c r="H25" s="186">
        <f>E25+24</f>
        <v>42814</v>
      </c>
      <c r="I25" s="186">
        <f>E25+27</f>
        <v>42817</v>
      </c>
      <c r="J25" s="186">
        <f>D25+31</f>
        <v>42819</v>
      </c>
      <c r="K25" s="186">
        <f>E25+31</f>
        <v>42821</v>
      </c>
    </row>
    <row r="26" spans="1:11" ht="16.5" customHeight="1" x14ac:dyDescent="0.2">
      <c r="A26" s="412"/>
      <c r="B26" s="429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2">
      <c r="A27" s="464" t="s">
        <v>402</v>
      </c>
      <c r="B27" s="411" t="s">
        <v>432</v>
      </c>
      <c r="C27" s="186">
        <v>42795</v>
      </c>
      <c r="D27" s="60">
        <f>C27</f>
        <v>42795</v>
      </c>
      <c r="E27" s="186">
        <f>C27+2</f>
        <v>42797</v>
      </c>
      <c r="F27" s="186">
        <f>E27+11</f>
        <v>42808</v>
      </c>
      <c r="G27" s="186">
        <f>D27+24</f>
        <v>42819</v>
      </c>
      <c r="H27" s="186">
        <f>E27+24</f>
        <v>42821</v>
      </c>
      <c r="I27" s="186">
        <f>E27+27</f>
        <v>42824</v>
      </c>
      <c r="J27" s="186">
        <f>D27+31</f>
        <v>42826</v>
      </c>
      <c r="K27" s="186">
        <f>E27+31</f>
        <v>42828</v>
      </c>
    </row>
    <row r="28" spans="1:11" ht="16.5" customHeight="1" x14ac:dyDescent="0.2">
      <c r="A28" s="412"/>
      <c r="B28" s="429"/>
      <c r="C28" s="290"/>
      <c r="D28" s="290"/>
      <c r="E28" s="290"/>
      <c r="F28" s="290"/>
      <c r="G28" s="290"/>
      <c r="H28" s="290"/>
      <c r="I28" s="290"/>
      <c r="J28" s="290"/>
      <c r="K28" s="290"/>
    </row>
    <row r="29" spans="1:11" ht="17.25" customHeight="1" x14ac:dyDescent="0.2">
      <c r="A29" s="428" t="s">
        <v>404</v>
      </c>
      <c r="B29" s="408" t="s">
        <v>504</v>
      </c>
      <c r="C29" s="186">
        <v>42802</v>
      </c>
      <c r="D29" s="60">
        <f>C29</f>
        <v>42802</v>
      </c>
      <c r="E29" s="186">
        <f>C29+2</f>
        <v>42804</v>
      </c>
      <c r="F29" s="186">
        <f>E29+11</f>
        <v>42815</v>
      </c>
      <c r="G29" s="186">
        <f>D29+24</f>
        <v>42826</v>
      </c>
      <c r="H29" s="186">
        <f>E29+24</f>
        <v>42828</v>
      </c>
      <c r="I29" s="186">
        <f>E29+27</f>
        <v>42831</v>
      </c>
      <c r="J29" s="186">
        <f>D29+31</f>
        <v>42833</v>
      </c>
      <c r="K29" s="186">
        <f>E29+31</f>
        <v>42835</v>
      </c>
    </row>
    <row r="30" spans="1:11" ht="16.5" customHeight="1" x14ac:dyDescent="0.2">
      <c r="A30" s="412"/>
      <c r="B30" s="429"/>
      <c r="C30" s="290"/>
      <c r="D30" s="290"/>
      <c r="E30" s="290"/>
      <c r="F30" s="290"/>
      <c r="G30" s="290"/>
      <c r="H30" s="290"/>
      <c r="I30" s="290"/>
      <c r="J30" s="290"/>
      <c r="K30" s="290"/>
    </row>
    <row r="31" spans="1:11" ht="16.5" customHeight="1" x14ac:dyDescent="0.2">
      <c r="A31" s="464" t="s">
        <v>443</v>
      </c>
      <c r="B31" s="411" t="s">
        <v>505</v>
      </c>
      <c r="C31" s="186">
        <v>42809</v>
      </c>
      <c r="D31" s="60">
        <f>C31</f>
        <v>42809</v>
      </c>
      <c r="E31" s="186">
        <f>C31+2</f>
        <v>42811</v>
      </c>
      <c r="F31" s="186">
        <f>E31+11</f>
        <v>42822</v>
      </c>
      <c r="G31" s="186">
        <f>D31+24</f>
        <v>42833</v>
      </c>
      <c r="H31" s="186">
        <f>E31+24</f>
        <v>42835</v>
      </c>
      <c r="I31" s="186">
        <f>E31+27</f>
        <v>42838</v>
      </c>
      <c r="J31" s="186">
        <f>D31+31</f>
        <v>42840</v>
      </c>
      <c r="K31" s="186">
        <f>E31+31</f>
        <v>42842</v>
      </c>
    </row>
    <row r="32" spans="1:11" ht="16.5" customHeight="1" x14ac:dyDescent="0.2">
      <c r="A32" s="412"/>
      <c r="B32" s="429"/>
      <c r="C32" s="290"/>
      <c r="D32" s="290"/>
      <c r="E32" s="290"/>
      <c r="F32" s="290"/>
      <c r="G32" s="290"/>
      <c r="H32" s="290"/>
      <c r="I32" s="290"/>
      <c r="J32" s="290"/>
      <c r="K32" s="290"/>
    </row>
    <row r="33" spans="1:11" ht="16.5" customHeight="1" x14ac:dyDescent="0.2">
      <c r="A33" s="464" t="s">
        <v>445</v>
      </c>
      <c r="B33" s="411" t="s">
        <v>506</v>
      </c>
      <c r="C33" s="186">
        <v>42816</v>
      </c>
      <c r="D33" s="60">
        <f>C33</f>
        <v>42816</v>
      </c>
      <c r="E33" s="186">
        <f>C33+2</f>
        <v>42818</v>
      </c>
      <c r="F33" s="186">
        <f>E33+11</f>
        <v>42829</v>
      </c>
      <c r="G33" s="186">
        <f>D33+24</f>
        <v>42840</v>
      </c>
      <c r="H33" s="186">
        <f>E33+24</f>
        <v>42842</v>
      </c>
      <c r="I33" s="186">
        <f>E33+27</f>
        <v>42845</v>
      </c>
      <c r="J33" s="186">
        <f>D33+31</f>
        <v>42847</v>
      </c>
      <c r="K33" s="186">
        <f>E33+31</f>
        <v>42849</v>
      </c>
    </row>
    <row r="34" spans="1:11" ht="16.5" customHeight="1" x14ac:dyDescent="0.2">
      <c r="A34" s="412"/>
      <c r="B34" s="429"/>
      <c r="C34" s="290"/>
      <c r="D34" s="290"/>
      <c r="E34" s="290"/>
      <c r="F34" s="290"/>
      <c r="G34" s="290"/>
      <c r="H34" s="290"/>
      <c r="I34" s="290"/>
      <c r="J34" s="290"/>
      <c r="K34" s="290"/>
    </row>
    <row r="35" spans="1:11" ht="17.25" customHeight="1" x14ac:dyDescent="0.2">
      <c r="A35" s="428" t="s">
        <v>507</v>
      </c>
      <c r="B35" s="408" t="s">
        <v>508</v>
      </c>
      <c r="C35" s="186">
        <v>42823</v>
      </c>
      <c r="D35" s="60">
        <f>C35</f>
        <v>42823</v>
      </c>
      <c r="E35" s="186">
        <f>C35+2</f>
        <v>42825</v>
      </c>
      <c r="F35" s="186">
        <f>E35+11</f>
        <v>42836</v>
      </c>
      <c r="G35" s="186">
        <f>D35+24</f>
        <v>42847</v>
      </c>
      <c r="H35" s="186">
        <f>E35+24</f>
        <v>42849</v>
      </c>
      <c r="I35" s="186">
        <f>E35+27</f>
        <v>42852</v>
      </c>
      <c r="J35" s="186">
        <f>D35+31</f>
        <v>42854</v>
      </c>
      <c r="K35" s="186">
        <f>E35+31</f>
        <v>42856</v>
      </c>
    </row>
    <row r="36" spans="1:11" ht="16.5" customHeight="1" x14ac:dyDescent="0.2">
      <c r="A36" s="412"/>
      <c r="B36" s="429"/>
      <c r="C36" s="290"/>
      <c r="D36" s="290"/>
      <c r="E36" s="290"/>
      <c r="F36" s="290"/>
      <c r="G36" s="290"/>
      <c r="H36" s="290"/>
      <c r="I36" s="290"/>
      <c r="J36" s="290"/>
      <c r="K36" s="290"/>
    </row>
    <row r="37" spans="1:11" x14ac:dyDescent="0.2">
      <c r="A37" s="95"/>
      <c r="B37" s="92"/>
      <c r="C37" s="96"/>
      <c r="D37" s="96"/>
      <c r="E37" s="96"/>
      <c r="F37" s="296"/>
      <c r="G37" s="296">
        <f>G35-$C$35</f>
        <v>24</v>
      </c>
      <c r="H37" s="296">
        <f>H35-$C$35</f>
        <v>26</v>
      </c>
      <c r="I37" s="296">
        <f>I35-$C$35</f>
        <v>29</v>
      </c>
      <c r="J37" s="296">
        <f>J35-$C$35</f>
        <v>31</v>
      </c>
      <c r="K37" s="296">
        <f>K35-$C$35</f>
        <v>33</v>
      </c>
    </row>
    <row r="38" spans="1:11" x14ac:dyDescent="0.2">
      <c r="A38" s="233" t="s">
        <v>170</v>
      </c>
      <c r="B38" s="92"/>
      <c r="C38" s="96"/>
      <c r="D38" s="96"/>
      <c r="E38" s="96"/>
      <c r="F38" s="96"/>
      <c r="G38" s="96"/>
      <c r="H38" s="96"/>
      <c r="I38" s="96"/>
      <c r="J38" s="96"/>
      <c r="K38" s="96"/>
    </row>
    <row r="39" spans="1:11" ht="32.25" customHeight="1" x14ac:dyDescent="0.2">
      <c r="A39" s="88" t="s">
        <v>95</v>
      </c>
      <c r="B39" s="89" t="s">
        <v>377</v>
      </c>
      <c r="C39" s="90" t="s">
        <v>97</v>
      </c>
      <c r="D39" s="93"/>
      <c r="E39" s="96"/>
      <c r="G39" s="430" t="s">
        <v>307</v>
      </c>
      <c r="H39" s="96"/>
      <c r="I39" s="96"/>
      <c r="J39" s="96"/>
      <c r="K39" s="96"/>
    </row>
    <row r="40" spans="1:11" ht="27" customHeight="1" x14ac:dyDescent="0.2">
      <c r="A40" s="88" t="s">
        <v>95</v>
      </c>
      <c r="B40" s="89" t="s">
        <v>308</v>
      </c>
      <c r="C40" s="90" t="s">
        <v>101</v>
      </c>
      <c r="D40" s="234"/>
      <c r="E40" s="96"/>
      <c r="F40" s="96"/>
      <c r="G40" s="96"/>
      <c r="H40" s="96"/>
      <c r="I40" s="96"/>
      <c r="J40" s="96"/>
      <c r="K40" s="96"/>
    </row>
    <row r="41" spans="1:11" ht="15.75" customHeight="1" x14ac:dyDescent="0.2">
      <c r="A41" s="95" t="s">
        <v>102</v>
      </c>
      <c r="B41" s="92" t="s">
        <v>309</v>
      </c>
      <c r="C41" s="96"/>
      <c r="D41" s="96"/>
      <c r="E41" s="96"/>
      <c r="F41" s="96"/>
      <c r="G41" s="96"/>
      <c r="H41" s="96"/>
      <c r="I41" s="96"/>
      <c r="J41" s="96"/>
      <c r="K41" s="96"/>
    </row>
    <row r="42" spans="1:11" ht="15" x14ac:dyDescent="0.2">
      <c r="A42" s="407"/>
      <c r="B42" s="92"/>
      <c r="C42" s="96"/>
      <c r="D42" s="96"/>
      <c r="E42" s="96"/>
      <c r="F42" s="96"/>
      <c r="G42" s="96"/>
      <c r="H42" s="96"/>
      <c r="I42" s="96"/>
      <c r="J42" s="96"/>
      <c r="K42" s="96"/>
    </row>
    <row r="43" spans="1:11" ht="15" x14ac:dyDescent="0.2">
      <c r="A43" s="122" t="s">
        <v>104</v>
      </c>
      <c r="B43" s="21"/>
      <c r="C43" s="38"/>
      <c r="D43" s="38"/>
      <c r="E43" s="38"/>
      <c r="F43" s="38"/>
      <c r="G43" s="38"/>
      <c r="H43" s="38"/>
      <c r="I43" s="38"/>
      <c r="J43" s="38"/>
      <c r="K43" s="38"/>
    </row>
    <row r="44" spans="1:11" x14ac:dyDescent="0.2">
      <c r="A44" s="34" t="s">
        <v>50</v>
      </c>
      <c r="B44" s="4"/>
      <c r="C44" s="4"/>
      <c r="D44" s="4"/>
      <c r="E44" s="4"/>
      <c r="F44" s="4" t="s">
        <v>51</v>
      </c>
      <c r="G44" s="4"/>
      <c r="H44" s="4"/>
      <c r="I44" s="4"/>
      <c r="J44" s="4"/>
      <c r="K44" s="4"/>
    </row>
    <row r="45" spans="1:11" ht="15" x14ac:dyDescent="0.2">
      <c r="A45" s="100" t="s">
        <v>105</v>
      </c>
      <c r="B45" s="4"/>
      <c r="C45" s="4"/>
      <c r="D45" s="4"/>
      <c r="E45" s="4"/>
      <c r="F45" s="41" t="s">
        <v>53</v>
      </c>
      <c r="G45" s="5" t="s">
        <v>56</v>
      </c>
      <c r="H45" s="281"/>
      <c r="I45" s="4"/>
      <c r="J45" s="4"/>
      <c r="K45" s="4"/>
    </row>
    <row r="46" spans="1:11" ht="15" x14ac:dyDescent="0.2">
      <c r="A46" s="42" t="s">
        <v>106</v>
      </c>
      <c r="B46" s="14"/>
      <c r="C46" s="14"/>
      <c r="D46" s="14"/>
      <c r="E46" s="4"/>
      <c r="F46" s="41"/>
      <c r="G46" s="5" t="s">
        <v>58</v>
      </c>
      <c r="H46" s="281"/>
      <c r="I46" s="4"/>
      <c r="J46" s="4"/>
      <c r="K46" s="4"/>
    </row>
    <row r="47" spans="1:11" ht="15" x14ac:dyDescent="0.2">
      <c r="A47" s="40" t="s">
        <v>55</v>
      </c>
      <c r="B47" s="14"/>
      <c r="C47" s="14"/>
      <c r="D47" s="14"/>
      <c r="E47" s="14"/>
      <c r="F47" s="41"/>
      <c r="G47" s="5" t="s">
        <v>60</v>
      </c>
      <c r="H47" s="281"/>
      <c r="I47" s="14"/>
      <c r="J47" s="14"/>
      <c r="K47" s="14"/>
    </row>
    <row r="48" spans="1:11" ht="15" x14ac:dyDescent="0.2">
      <c r="A48" s="40" t="s">
        <v>57</v>
      </c>
      <c r="B48" s="14"/>
      <c r="C48" s="14"/>
      <c r="D48" s="14"/>
      <c r="E48" s="14"/>
      <c r="F48" s="41"/>
      <c r="G48" s="5" t="s">
        <v>62</v>
      </c>
      <c r="H48" s="281"/>
      <c r="I48" s="14"/>
      <c r="J48" s="14"/>
      <c r="K48" s="14"/>
    </row>
    <row r="49" spans="1:11" ht="15" x14ac:dyDescent="0.2">
      <c r="A49" s="40" t="s">
        <v>59</v>
      </c>
      <c r="B49" s="14"/>
      <c r="C49" s="4"/>
      <c r="D49" s="4"/>
      <c r="E49" s="4"/>
      <c r="F49" s="41" t="s">
        <v>63</v>
      </c>
      <c r="G49" s="5" t="s">
        <v>64</v>
      </c>
      <c r="H49" s="281"/>
      <c r="I49" s="4"/>
      <c r="J49" s="4"/>
      <c r="K49" s="4"/>
    </row>
    <row r="50" spans="1:11" ht="15.75" x14ac:dyDescent="0.25">
      <c r="A50" s="44" t="s">
        <v>61</v>
      </c>
      <c r="F50" s="45"/>
      <c r="G50" s="5" t="s">
        <v>107</v>
      </c>
      <c r="H50" s="281"/>
    </row>
    <row r="51" spans="1:11" ht="15.75" x14ac:dyDescent="0.25">
      <c r="F51" s="45"/>
      <c r="G51" s="5" t="s">
        <v>66</v>
      </c>
      <c r="H51" s="281"/>
    </row>
    <row r="52" spans="1:11" ht="15" x14ac:dyDescent="0.2">
      <c r="F52" s="41" t="s">
        <v>68</v>
      </c>
      <c r="G52" s="5" t="s">
        <v>69</v>
      </c>
      <c r="H52" s="281"/>
    </row>
    <row r="53" spans="1:11" x14ac:dyDescent="0.2">
      <c r="A53" s="2"/>
      <c r="B53" s="2"/>
      <c r="C53" s="3"/>
      <c r="D53" s="3"/>
      <c r="E53" s="3"/>
      <c r="F53" s="3"/>
      <c r="G53" s="42" t="s">
        <v>70</v>
      </c>
      <c r="H53" s="202"/>
      <c r="I53" s="3"/>
      <c r="J53" s="3"/>
      <c r="K53" s="3"/>
    </row>
    <row r="54" spans="1:11" x14ac:dyDescent="0.2">
      <c r="G54" s="431"/>
      <c r="H54" s="431"/>
    </row>
  </sheetData>
  <customSheetViews>
    <customSheetView guid="{D813C7F1-82AD-4177-A0B6-DF780F250157}">
      <selection activeCell="D15" sqref="D15"/>
      <pageMargins left="0.7" right="0.7" top="0.75" bottom="0.75" header="0.3" footer="0.3"/>
      <pageSetup scale="54" orientation="landscape" r:id="rId1"/>
    </customSheetView>
    <customSheetView guid="{AFA97FE5-EB2D-4EBD-A937-DC2E6D78335A}" topLeftCell="A7">
      <selection activeCell="A21" sqref="A21"/>
      <pageMargins left="0.7" right="0.7" top="0.75" bottom="0.75" header="0.3" footer="0.3"/>
      <pageSetup scale="54" orientation="landscape" r:id="rId2"/>
    </customSheetView>
    <customSheetView guid="{A1E0DC65-553C-444F-B2FF-A96031258B72}" topLeftCell="A7">
      <selection activeCell="H24" sqref="H24"/>
      <pageMargins left="0.7" right="0.7" top="0.75" bottom="0.75" header="0.3" footer="0.3"/>
      <pageSetup scale="54" orientation="landscape" r:id="rId3"/>
    </customSheetView>
  </customSheetViews>
  <mergeCells count="2">
    <mergeCell ref="A6:K6"/>
    <mergeCell ref="C8:D8"/>
  </mergeCells>
  <hyperlinks>
    <hyperlink ref="A5" r:id="rId4"/>
    <hyperlink ref="A7" location="INDEX!A1" display="BACK TO INDEX"/>
  </hyperlinks>
  <pageMargins left="0.7" right="0.7" top="0.75" bottom="0.75" header="0.3" footer="0.3"/>
  <pageSetup scale="54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0"/>
  <sheetViews>
    <sheetView topLeftCell="A19" zoomScaleNormal="100" workbookViewId="0">
      <selection activeCell="B36" sqref="B36"/>
    </sheetView>
  </sheetViews>
  <sheetFormatPr defaultRowHeight="12.75" x14ac:dyDescent="0.2"/>
  <cols>
    <col min="1" max="1" width="30.42578125" style="5" customWidth="1"/>
    <col min="2" max="2" width="10.85546875" style="94" customWidth="1"/>
    <col min="3" max="3" width="11.140625" style="5" customWidth="1"/>
    <col min="4" max="4" width="10.140625" style="5" customWidth="1"/>
    <col min="5" max="5" width="8.5703125" style="5" bestFit="1" customWidth="1"/>
    <col min="6" max="6" width="25.85546875" style="5" customWidth="1"/>
    <col min="7" max="7" width="15.7109375" style="5" customWidth="1"/>
    <col min="8" max="9" width="15.5703125" style="5" hidden="1" customWidth="1"/>
    <col min="10" max="10" width="15.5703125" style="5" customWidth="1"/>
    <col min="11" max="11" width="15.5703125" style="5" hidden="1" customWidth="1"/>
    <col min="12" max="12" width="15.5703125" style="5" customWidth="1"/>
    <col min="13" max="16384" width="9.140625" style="5"/>
  </cols>
  <sheetData>
    <row r="1" spans="1:15" x14ac:dyDescent="0.2">
      <c r="A1" s="46"/>
      <c r="B1" s="47"/>
      <c r="C1" s="3"/>
      <c r="D1" s="3"/>
      <c r="E1" s="3"/>
      <c r="F1" s="3"/>
      <c r="G1" s="4"/>
      <c r="H1" s="4"/>
    </row>
    <row r="2" spans="1:15" x14ac:dyDescent="0.2">
      <c r="A2" s="40"/>
      <c r="B2" s="47"/>
      <c r="C2" s="48"/>
      <c r="D2" s="48"/>
      <c r="H2" s="49"/>
    </row>
    <row r="3" spans="1:15" x14ac:dyDescent="0.2">
      <c r="A3" s="40"/>
      <c r="B3" s="47"/>
      <c r="C3" s="48"/>
      <c r="D3" s="48"/>
      <c r="H3" s="49"/>
    </row>
    <row r="4" spans="1:15" x14ac:dyDescent="0.2">
      <c r="A4" s="40"/>
      <c r="B4" s="47"/>
      <c r="C4" s="48"/>
      <c r="D4" s="48"/>
      <c r="H4" s="49"/>
    </row>
    <row r="5" spans="1:15" ht="17.25" x14ac:dyDescent="0.2">
      <c r="A5" s="10" t="s">
        <v>0</v>
      </c>
      <c r="B5" s="47"/>
      <c r="E5" s="50"/>
      <c r="F5" s="2"/>
      <c r="G5" s="14"/>
      <c r="H5" s="14"/>
      <c r="I5" s="14"/>
      <c r="K5" s="14"/>
      <c r="L5" s="14"/>
      <c r="M5" s="14"/>
      <c r="N5" s="14"/>
      <c r="O5" s="14"/>
    </row>
    <row r="6" spans="1:15" ht="15.75" customHeight="1" x14ac:dyDescent="0.2">
      <c r="A6" s="491" t="s">
        <v>72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14"/>
      <c r="N6" s="14"/>
      <c r="O6" s="14"/>
    </row>
    <row r="7" spans="1:15" x14ac:dyDescent="0.2">
      <c r="A7" s="51" t="s">
        <v>73</v>
      </c>
      <c r="B7" s="47"/>
      <c r="C7" s="3"/>
      <c r="D7" s="3"/>
      <c r="E7" s="3"/>
      <c r="F7" s="3"/>
      <c r="G7" s="4"/>
      <c r="H7" s="4"/>
    </row>
    <row r="8" spans="1:15" ht="50.25" customHeight="1" x14ac:dyDescent="0.2">
      <c r="A8" s="52" t="s">
        <v>74</v>
      </c>
      <c r="B8" s="53" t="s">
        <v>75</v>
      </c>
      <c r="C8" s="493" t="s">
        <v>76</v>
      </c>
      <c r="D8" s="494"/>
      <c r="E8" s="54" t="s">
        <v>77</v>
      </c>
      <c r="F8" s="54" t="s">
        <v>78</v>
      </c>
      <c r="G8" s="55" t="s">
        <v>79</v>
      </c>
      <c r="H8" s="55" t="s">
        <v>80</v>
      </c>
      <c r="I8" s="55" t="s">
        <v>81</v>
      </c>
      <c r="J8" s="55" t="s">
        <v>82</v>
      </c>
      <c r="K8" s="55" t="s">
        <v>83</v>
      </c>
      <c r="L8" s="55" t="s">
        <v>84</v>
      </c>
      <c r="M8" s="56"/>
      <c r="N8" s="56"/>
      <c r="O8" s="56"/>
    </row>
    <row r="9" spans="1:15" ht="16.5" customHeight="1" x14ac:dyDescent="0.2">
      <c r="A9" s="57" t="s">
        <v>415</v>
      </c>
      <c r="B9" s="58" t="s">
        <v>369</v>
      </c>
      <c r="C9" s="59">
        <v>42734</v>
      </c>
      <c r="D9" s="60">
        <f>C9</f>
        <v>42734</v>
      </c>
      <c r="E9" s="61">
        <f>+C9+2</f>
        <v>42736</v>
      </c>
      <c r="F9" s="62" t="s">
        <v>373</v>
      </c>
      <c r="G9" s="63">
        <v>42744</v>
      </c>
      <c r="H9" s="64">
        <f>+G9+27</f>
        <v>42771</v>
      </c>
      <c r="I9" s="64">
        <f>+G9+33</f>
        <v>42777</v>
      </c>
      <c r="J9" s="65">
        <f>+G9+36</f>
        <v>42780</v>
      </c>
      <c r="K9" s="65">
        <f>+G9+38</f>
        <v>42782</v>
      </c>
      <c r="L9" s="65">
        <f>+G9+42</f>
        <v>42786</v>
      </c>
      <c r="M9" s="56"/>
      <c r="N9" s="56"/>
      <c r="O9" s="56"/>
    </row>
    <row r="10" spans="1:15" ht="16.5" customHeight="1" x14ac:dyDescent="0.2">
      <c r="A10" s="288" t="s">
        <v>440</v>
      </c>
      <c r="B10" s="58">
        <v>1702</v>
      </c>
      <c r="C10" s="61">
        <v>42736</v>
      </c>
      <c r="D10" s="60">
        <f>C10</f>
        <v>42736</v>
      </c>
      <c r="E10" s="61">
        <f>C10+3</f>
        <v>42739</v>
      </c>
      <c r="F10" s="66" t="s">
        <v>374</v>
      </c>
      <c r="G10" s="67"/>
      <c r="H10" s="68"/>
      <c r="I10" s="68"/>
      <c r="J10" s="69"/>
      <c r="K10" s="69"/>
      <c r="L10" s="69"/>
      <c r="M10" s="56"/>
      <c r="N10" s="56"/>
      <c r="O10" s="56"/>
    </row>
    <row r="11" spans="1:15" ht="16.5" customHeight="1" x14ac:dyDescent="0.2">
      <c r="A11" s="70" t="s">
        <v>466</v>
      </c>
      <c r="B11" s="71" t="s">
        <v>371</v>
      </c>
      <c r="C11" s="78">
        <v>42739</v>
      </c>
      <c r="D11" s="60">
        <f>C11</f>
        <v>42739</v>
      </c>
      <c r="E11" s="61">
        <f>+C11+3</f>
        <v>42742</v>
      </c>
      <c r="F11" s="66"/>
      <c r="G11" s="67"/>
      <c r="H11" s="68"/>
      <c r="I11" s="68"/>
      <c r="J11" s="69"/>
      <c r="K11" s="69"/>
      <c r="L11" s="69"/>
      <c r="M11" s="56"/>
      <c r="N11" s="56"/>
      <c r="O11" s="56"/>
    </row>
    <row r="12" spans="1:15" ht="16.5" customHeight="1" x14ac:dyDescent="0.2">
      <c r="A12" s="72"/>
      <c r="B12" s="73"/>
      <c r="C12" s="74"/>
      <c r="D12" s="74"/>
      <c r="E12" s="74"/>
      <c r="F12" s="75"/>
      <c r="G12" s="76"/>
      <c r="H12" s="77"/>
      <c r="I12" s="77"/>
      <c r="J12" s="76"/>
      <c r="K12" s="76"/>
      <c r="L12" s="76"/>
      <c r="M12" s="56"/>
      <c r="N12" s="56"/>
      <c r="O12" s="56"/>
    </row>
    <row r="13" spans="1:15" ht="16.5" customHeight="1" x14ac:dyDescent="0.2">
      <c r="A13" s="57" t="s">
        <v>513</v>
      </c>
      <c r="B13" s="58" t="s">
        <v>403</v>
      </c>
      <c r="C13" s="59">
        <v>42742</v>
      </c>
      <c r="D13" s="60">
        <f>C13</f>
        <v>42742</v>
      </c>
      <c r="E13" s="61">
        <f>+C13+2</f>
        <v>42744</v>
      </c>
      <c r="F13" s="62" t="s">
        <v>408</v>
      </c>
      <c r="G13" s="63">
        <v>42751</v>
      </c>
      <c r="H13" s="64">
        <f>+G13+27</f>
        <v>42778</v>
      </c>
      <c r="I13" s="64">
        <f>+G13+33</f>
        <v>42784</v>
      </c>
      <c r="J13" s="469" t="s">
        <v>234</v>
      </c>
      <c r="K13" s="65">
        <f>+G13+38</f>
        <v>42789</v>
      </c>
      <c r="L13" s="65">
        <f>+G13+42</f>
        <v>42793</v>
      </c>
      <c r="M13" s="56"/>
      <c r="N13" s="56"/>
      <c r="O13" s="56"/>
    </row>
    <row r="14" spans="1:15" ht="16.5" customHeight="1" x14ac:dyDescent="0.2">
      <c r="A14" t="s">
        <v>406</v>
      </c>
      <c r="B14" s="58">
        <v>1702</v>
      </c>
      <c r="C14" s="61">
        <v>42743</v>
      </c>
      <c r="D14" s="60">
        <f>C14</f>
        <v>42743</v>
      </c>
      <c r="E14" s="61">
        <f>C14+3</f>
        <v>42746</v>
      </c>
      <c r="F14" s="66" t="s">
        <v>409</v>
      </c>
      <c r="G14" s="67"/>
      <c r="H14" s="68"/>
      <c r="I14" s="68"/>
      <c r="J14" s="69"/>
      <c r="K14" s="69"/>
      <c r="L14" s="69"/>
      <c r="M14" s="56"/>
      <c r="N14" s="56"/>
      <c r="O14" s="56"/>
    </row>
    <row r="15" spans="1:15" ht="16.5" customHeight="1" x14ac:dyDescent="0.2">
      <c r="A15" s="70" t="s">
        <v>86</v>
      </c>
      <c r="B15" s="71" t="s">
        <v>441</v>
      </c>
      <c r="C15" s="61">
        <v>42744</v>
      </c>
      <c r="D15" s="60">
        <f>C15</f>
        <v>42744</v>
      </c>
      <c r="E15" s="61">
        <f>+C15+3</f>
        <v>42747</v>
      </c>
      <c r="F15" s="66"/>
      <c r="G15" s="67"/>
      <c r="H15" s="68"/>
      <c r="I15" s="68"/>
      <c r="J15" s="69"/>
      <c r="K15" s="69"/>
      <c r="L15" s="69"/>
      <c r="M15" s="56"/>
      <c r="N15" s="56"/>
      <c r="O15" s="56"/>
    </row>
    <row r="16" spans="1:15" ht="16.5" customHeight="1" x14ac:dyDescent="0.2">
      <c r="A16" s="72"/>
      <c r="B16" s="73"/>
      <c r="C16" s="74"/>
      <c r="D16" s="74"/>
      <c r="E16" s="74"/>
      <c r="F16" s="75"/>
      <c r="G16" s="76"/>
      <c r="H16" s="77"/>
      <c r="I16" s="77"/>
      <c r="J16" s="76"/>
      <c r="K16" s="76"/>
      <c r="L16" s="76"/>
      <c r="M16" s="56"/>
      <c r="N16" s="56"/>
      <c r="O16" s="56"/>
    </row>
    <row r="17" spans="1:15" ht="16.5" customHeight="1" x14ac:dyDescent="0.2">
      <c r="A17" s="70" t="s">
        <v>553</v>
      </c>
      <c r="B17" s="58" t="s">
        <v>405</v>
      </c>
      <c r="C17" s="78">
        <v>42749</v>
      </c>
      <c r="D17" s="60">
        <f>C17</f>
        <v>42749</v>
      </c>
      <c r="E17" s="61">
        <f>+C17+2</f>
        <v>42751</v>
      </c>
      <c r="F17" s="62" t="s">
        <v>447</v>
      </c>
      <c r="G17" s="63">
        <v>42758</v>
      </c>
      <c r="H17" s="64">
        <f>+G17+27</f>
        <v>42785</v>
      </c>
      <c r="I17" s="64">
        <f>+G17+33</f>
        <v>42791</v>
      </c>
      <c r="J17" s="65">
        <f>+G17+36</f>
        <v>42794</v>
      </c>
      <c r="K17" s="65">
        <f>+G17+38</f>
        <v>42796</v>
      </c>
      <c r="L17" s="65">
        <f>+G17+42</f>
        <v>42800</v>
      </c>
      <c r="M17" s="56"/>
      <c r="N17" s="56"/>
      <c r="O17" s="56"/>
    </row>
    <row r="18" spans="1:15" ht="16.5" customHeight="1" x14ac:dyDescent="0.2">
      <c r="A18" s="288" t="s">
        <v>552</v>
      </c>
      <c r="B18" s="58">
        <v>1702</v>
      </c>
      <c r="C18" s="78">
        <v>42751</v>
      </c>
      <c r="D18" s="60">
        <f>C18</f>
        <v>42751</v>
      </c>
      <c r="E18" s="61">
        <f>C18+3</f>
        <v>42754</v>
      </c>
      <c r="F18" s="66" t="s">
        <v>448</v>
      </c>
      <c r="G18" s="67"/>
      <c r="H18" s="68"/>
      <c r="I18" s="68"/>
      <c r="J18" s="69"/>
      <c r="K18" s="69"/>
      <c r="L18" s="69"/>
      <c r="M18" s="56"/>
      <c r="N18" s="56"/>
      <c r="O18" s="56"/>
    </row>
    <row r="19" spans="1:15" ht="16.5" customHeight="1" x14ac:dyDescent="0.2">
      <c r="A19" s="70" t="s">
        <v>370</v>
      </c>
      <c r="B19" s="71" t="s">
        <v>407</v>
      </c>
      <c r="C19" s="61">
        <v>42751</v>
      </c>
      <c r="D19" s="60">
        <f>C19</f>
        <v>42751</v>
      </c>
      <c r="E19" s="61">
        <f>+C19+3</f>
        <v>42754</v>
      </c>
      <c r="F19" s="66"/>
      <c r="G19" s="67"/>
      <c r="H19" s="68"/>
      <c r="I19" s="68"/>
      <c r="J19" s="69"/>
      <c r="K19" s="69"/>
      <c r="L19" s="69"/>
      <c r="M19" s="56"/>
      <c r="N19" s="56"/>
      <c r="O19" s="56"/>
    </row>
    <row r="20" spans="1:15" ht="16.5" customHeight="1" x14ac:dyDescent="0.2">
      <c r="A20" s="72"/>
      <c r="B20" s="73"/>
      <c r="C20" s="74"/>
      <c r="D20" s="74"/>
      <c r="E20" s="74"/>
      <c r="F20" s="75"/>
      <c r="G20" s="76"/>
      <c r="H20" s="77"/>
      <c r="I20" s="77"/>
      <c r="J20" s="76"/>
      <c r="K20" s="76"/>
      <c r="L20" s="76"/>
      <c r="M20" s="56"/>
      <c r="N20" s="56"/>
      <c r="O20" s="56"/>
    </row>
    <row r="21" spans="1:15" ht="16.5" customHeight="1" x14ac:dyDescent="0.2">
      <c r="A21" s="57" t="s">
        <v>443</v>
      </c>
      <c r="B21" s="58" t="s">
        <v>444</v>
      </c>
      <c r="C21" s="59">
        <v>42755</v>
      </c>
      <c r="D21" s="60">
        <f>C21</f>
        <v>42755</v>
      </c>
      <c r="E21" s="61">
        <f>+C21+2</f>
        <v>42757</v>
      </c>
      <c r="F21" s="62" t="s">
        <v>449</v>
      </c>
      <c r="G21" s="63">
        <v>42765</v>
      </c>
      <c r="H21" s="64">
        <f>+G21+27</f>
        <v>42792</v>
      </c>
      <c r="I21" s="64">
        <f>+G21+33</f>
        <v>42798</v>
      </c>
      <c r="J21" s="65">
        <f>+G21+36</f>
        <v>42801</v>
      </c>
      <c r="K21" s="65">
        <f>+G21+38</f>
        <v>42803</v>
      </c>
      <c r="L21" s="65">
        <f>+G21+42</f>
        <v>42807</v>
      </c>
      <c r="M21" s="56"/>
      <c r="N21" s="56"/>
      <c r="O21" s="56"/>
    </row>
    <row r="22" spans="1:15" ht="16.5" customHeight="1" x14ac:dyDescent="0.2">
      <c r="A22" t="s">
        <v>85</v>
      </c>
      <c r="B22" s="58">
        <v>1702</v>
      </c>
      <c r="C22" s="61">
        <v>42757</v>
      </c>
      <c r="D22" s="60">
        <f>C22</f>
        <v>42757</v>
      </c>
      <c r="E22" s="61">
        <f>C22+3</f>
        <v>42760</v>
      </c>
      <c r="F22" s="66" t="s">
        <v>450</v>
      </c>
      <c r="G22" s="67"/>
      <c r="H22" s="68"/>
      <c r="I22" s="68"/>
      <c r="J22" s="69"/>
      <c r="K22" s="69"/>
      <c r="L22" s="69"/>
      <c r="M22" s="56"/>
      <c r="N22" s="56"/>
      <c r="O22" s="56"/>
    </row>
    <row r="23" spans="1:15" ht="16.5" customHeight="1" x14ac:dyDescent="0.2">
      <c r="A23" s="70" t="s">
        <v>393</v>
      </c>
      <c r="B23" s="71" t="s">
        <v>480</v>
      </c>
      <c r="C23" s="61">
        <v>42758</v>
      </c>
      <c r="D23" s="60">
        <f>C23</f>
        <v>42758</v>
      </c>
      <c r="E23" s="61">
        <f>+C23+3</f>
        <v>42761</v>
      </c>
      <c r="F23" s="66"/>
      <c r="G23" s="67"/>
      <c r="H23" s="68"/>
      <c r="I23" s="68"/>
      <c r="J23" s="69"/>
      <c r="K23" s="69"/>
      <c r="L23" s="69"/>
      <c r="M23" s="56"/>
      <c r="N23" s="56"/>
      <c r="O23" s="56"/>
    </row>
    <row r="24" spans="1:15" ht="16.5" customHeight="1" x14ac:dyDescent="0.2">
      <c r="A24" s="72"/>
      <c r="B24" s="73"/>
      <c r="C24" s="74"/>
      <c r="D24" s="74"/>
      <c r="E24" s="74"/>
      <c r="F24" s="75"/>
      <c r="G24" s="76"/>
      <c r="H24" s="77"/>
      <c r="I24" s="77"/>
      <c r="J24" s="76"/>
      <c r="K24" s="76"/>
      <c r="L24" s="76"/>
      <c r="M24" s="56"/>
      <c r="N24" s="56"/>
      <c r="O24" s="56"/>
    </row>
    <row r="25" spans="1:15" ht="16.5" customHeight="1" x14ac:dyDescent="0.2">
      <c r="A25" s="57" t="s">
        <v>445</v>
      </c>
      <c r="B25" s="58" t="s">
        <v>446</v>
      </c>
      <c r="C25" s="59">
        <v>42762</v>
      </c>
      <c r="D25" s="60">
        <f>C25</f>
        <v>42762</v>
      </c>
      <c r="E25" s="61">
        <f>+C25+2</f>
        <v>42764</v>
      </c>
      <c r="F25" s="62" t="s">
        <v>451</v>
      </c>
      <c r="G25" s="63">
        <v>42772</v>
      </c>
      <c r="H25" s="64">
        <f>+G25+27</f>
        <v>42799</v>
      </c>
      <c r="I25" s="64">
        <f>+G25+33</f>
        <v>42805</v>
      </c>
      <c r="J25" s="65">
        <f>+G25+36</f>
        <v>42808</v>
      </c>
      <c r="K25" s="65">
        <f>+G25+38</f>
        <v>42810</v>
      </c>
      <c r="L25" s="65">
        <f>+G25+42</f>
        <v>42814</v>
      </c>
      <c r="M25" s="56"/>
      <c r="N25" s="56"/>
      <c r="O25" s="56"/>
    </row>
    <row r="26" spans="1:15" ht="16.5" customHeight="1" x14ac:dyDescent="0.2">
      <c r="A26" s="467" t="s">
        <v>234</v>
      </c>
      <c r="B26" s="58"/>
      <c r="C26" s="61">
        <v>42764</v>
      </c>
      <c r="D26" s="60">
        <f>C26</f>
        <v>42764</v>
      </c>
      <c r="E26" s="61">
        <f>C26+3</f>
        <v>42767</v>
      </c>
      <c r="F26" s="66" t="s">
        <v>452</v>
      </c>
      <c r="G26" s="67"/>
      <c r="H26" s="68"/>
      <c r="I26" s="68"/>
      <c r="J26" s="69"/>
      <c r="K26" s="69"/>
      <c r="L26" s="69"/>
      <c r="M26" s="56"/>
      <c r="N26" s="56"/>
      <c r="O26" s="56"/>
    </row>
    <row r="27" spans="1:15" ht="16.5" customHeight="1" x14ac:dyDescent="0.2">
      <c r="A27" s="468" t="s">
        <v>234</v>
      </c>
      <c r="B27" s="71"/>
      <c r="C27" s="61">
        <v>42765</v>
      </c>
      <c r="D27" s="60">
        <f>C27</f>
        <v>42765</v>
      </c>
      <c r="E27" s="61">
        <f>+C27+3</f>
        <v>42768</v>
      </c>
      <c r="F27" s="66"/>
      <c r="G27" s="67"/>
      <c r="H27" s="68"/>
      <c r="I27" s="68"/>
      <c r="J27" s="69"/>
      <c r="K27" s="69"/>
      <c r="L27" s="69"/>
      <c r="M27" s="56"/>
      <c r="N27" s="56"/>
      <c r="O27" s="56"/>
    </row>
    <row r="28" spans="1:15" ht="16.5" customHeight="1" x14ac:dyDescent="0.2">
      <c r="A28" s="72"/>
      <c r="B28" s="73"/>
      <c r="C28" s="74"/>
      <c r="D28" s="74"/>
      <c r="E28" s="74"/>
      <c r="F28" s="75"/>
      <c r="G28" s="76"/>
      <c r="H28" s="77"/>
      <c r="I28" s="77"/>
      <c r="J28" s="76"/>
      <c r="K28" s="76"/>
      <c r="L28" s="76"/>
      <c r="M28" s="56"/>
      <c r="N28" s="56"/>
      <c r="O28" s="56"/>
    </row>
    <row r="29" spans="1:15" ht="16.5" customHeight="1" x14ac:dyDescent="0.2">
      <c r="A29" s="57" t="s">
        <v>507</v>
      </c>
      <c r="B29" s="58" t="s">
        <v>515</v>
      </c>
      <c r="C29" s="59">
        <v>42769</v>
      </c>
      <c r="D29" s="60">
        <f>C29</f>
        <v>42769</v>
      </c>
      <c r="E29" s="61">
        <f>+C29+2</f>
        <v>42771</v>
      </c>
      <c r="F29" s="62" t="s">
        <v>520</v>
      </c>
      <c r="G29" s="63">
        <v>42779</v>
      </c>
      <c r="H29" s="64">
        <f>+G29+27</f>
        <v>42806</v>
      </c>
      <c r="I29" s="64">
        <f>+G29+33</f>
        <v>42812</v>
      </c>
      <c r="J29" s="469" t="s">
        <v>234</v>
      </c>
      <c r="K29" s="65">
        <f>+G29+38</f>
        <v>42817</v>
      </c>
      <c r="L29" s="65">
        <f>+G29+42</f>
        <v>42821</v>
      </c>
      <c r="M29" s="56"/>
      <c r="N29" s="56"/>
      <c r="O29" s="56"/>
    </row>
    <row r="30" spans="1:15" ht="16.5" customHeight="1" x14ac:dyDescent="0.2">
      <c r="A30" t="s">
        <v>87</v>
      </c>
      <c r="B30" s="58">
        <v>1702</v>
      </c>
      <c r="C30" s="61">
        <v>42771</v>
      </c>
      <c r="D30" s="60">
        <f>C30</f>
        <v>42771</v>
      </c>
      <c r="E30" s="61">
        <f>C30+3</f>
        <v>42774</v>
      </c>
      <c r="F30" s="66" t="s">
        <v>521</v>
      </c>
      <c r="G30" s="67"/>
      <c r="H30" s="68"/>
      <c r="I30" s="68"/>
      <c r="J30" s="69"/>
      <c r="K30" s="69"/>
      <c r="L30" s="69"/>
      <c r="M30" s="56"/>
      <c r="N30" s="56"/>
      <c r="O30" s="56"/>
    </row>
    <row r="31" spans="1:15" ht="16.5" customHeight="1" x14ac:dyDescent="0.2">
      <c r="A31" s="468" t="s">
        <v>234</v>
      </c>
      <c r="B31" s="71"/>
      <c r="C31" s="61">
        <v>42772</v>
      </c>
      <c r="D31" s="60">
        <f>C31</f>
        <v>42772</v>
      </c>
      <c r="E31" s="61">
        <f>+C31+3</f>
        <v>42775</v>
      </c>
      <c r="F31" s="66"/>
      <c r="G31" s="67"/>
      <c r="H31" s="68"/>
      <c r="I31" s="68"/>
      <c r="J31" s="69"/>
      <c r="K31" s="69"/>
      <c r="L31" s="69"/>
      <c r="M31" s="56"/>
      <c r="N31" s="56"/>
      <c r="O31" s="56"/>
    </row>
    <row r="32" spans="1:15" ht="16.5" customHeight="1" x14ac:dyDescent="0.2">
      <c r="A32" s="72"/>
      <c r="B32" s="73"/>
      <c r="C32" s="74"/>
      <c r="D32" s="74"/>
      <c r="E32" s="74"/>
      <c r="F32" s="75"/>
      <c r="G32" s="76"/>
      <c r="H32" s="77"/>
      <c r="I32" s="77"/>
      <c r="J32" s="76"/>
      <c r="K32" s="76"/>
      <c r="L32" s="76"/>
      <c r="M32" s="56"/>
      <c r="N32" s="56"/>
      <c r="O32" s="56"/>
    </row>
    <row r="33" spans="1:15" ht="16.5" customHeight="1" x14ac:dyDescent="0.2">
      <c r="A33" s="57" t="s">
        <v>516</v>
      </c>
      <c r="B33" s="58" t="s">
        <v>517</v>
      </c>
      <c r="C33" s="59">
        <v>42776</v>
      </c>
      <c r="D33" s="60">
        <f>C33</f>
        <v>42776</v>
      </c>
      <c r="E33" s="61">
        <f>+C33+2</f>
        <v>42778</v>
      </c>
      <c r="F33" s="62" t="s">
        <v>522</v>
      </c>
      <c r="G33" s="63">
        <v>42786</v>
      </c>
      <c r="H33" s="64">
        <f>+G33+27</f>
        <v>42813</v>
      </c>
      <c r="I33" s="64">
        <f>+G33+33</f>
        <v>42819</v>
      </c>
      <c r="J33" s="469" t="s">
        <v>234</v>
      </c>
      <c r="K33" s="65">
        <f>+G33+38</f>
        <v>42824</v>
      </c>
      <c r="L33" s="65">
        <f>+G33+42</f>
        <v>42828</v>
      </c>
      <c r="M33" s="56"/>
      <c r="N33" s="56"/>
      <c r="O33" s="56"/>
    </row>
    <row r="34" spans="1:15" ht="16.5" customHeight="1" x14ac:dyDescent="0.2">
      <c r="A34" t="s">
        <v>518</v>
      </c>
      <c r="B34" s="58">
        <v>1702</v>
      </c>
      <c r="C34" s="61">
        <v>42778</v>
      </c>
      <c r="D34" s="60">
        <f>C34</f>
        <v>42778</v>
      </c>
      <c r="E34" s="61">
        <f>C34+3</f>
        <v>42781</v>
      </c>
      <c r="F34" s="66"/>
      <c r="G34" s="67"/>
      <c r="H34" s="68"/>
      <c r="I34" s="68"/>
      <c r="J34" s="69"/>
      <c r="K34" s="69"/>
      <c r="L34" s="69"/>
      <c r="M34" s="56"/>
      <c r="N34" s="56"/>
      <c r="O34" s="56"/>
    </row>
    <row r="35" spans="1:15" ht="16.5" customHeight="1" x14ac:dyDescent="0.2">
      <c r="A35" s="70" t="s">
        <v>393</v>
      </c>
      <c r="B35" s="71" t="s">
        <v>519</v>
      </c>
      <c r="C35" s="61">
        <v>42779</v>
      </c>
      <c r="D35" s="60">
        <f>C35</f>
        <v>42779</v>
      </c>
      <c r="E35" s="61">
        <f>+C35+3</f>
        <v>42782</v>
      </c>
      <c r="F35" s="66"/>
      <c r="G35" s="67"/>
      <c r="H35" s="68"/>
      <c r="I35" s="68"/>
      <c r="J35" s="69"/>
      <c r="K35" s="69"/>
      <c r="L35" s="69"/>
      <c r="M35" s="56"/>
      <c r="N35" s="56"/>
      <c r="O35" s="56"/>
    </row>
    <row r="36" spans="1:15" ht="16.5" customHeight="1" x14ac:dyDescent="0.2">
      <c r="A36" s="72"/>
      <c r="B36" s="73"/>
      <c r="C36" s="74"/>
      <c r="D36" s="74"/>
      <c r="E36" s="74"/>
      <c r="F36" s="75"/>
      <c r="G36" s="76"/>
      <c r="H36" s="77"/>
      <c r="I36" s="77"/>
      <c r="J36" s="76"/>
      <c r="K36" s="76"/>
      <c r="L36" s="76"/>
      <c r="M36" s="56"/>
      <c r="N36" s="56"/>
      <c r="O36" s="56"/>
    </row>
    <row r="37" spans="1:15" x14ac:dyDescent="0.2">
      <c r="A37" s="56"/>
      <c r="B37" s="79"/>
      <c r="C37" s="38"/>
      <c r="D37" s="38"/>
      <c r="E37" s="38"/>
      <c r="F37" s="32"/>
      <c r="G37" s="80"/>
      <c r="H37" s="81" t="e">
        <f>#REF!-#REF!</f>
        <v>#REF!</v>
      </c>
      <c r="I37" s="81" t="e">
        <f>#REF!-#REF!</f>
        <v>#REF!</v>
      </c>
      <c r="J37" s="81">
        <f>J25-$C$27</f>
        <v>43</v>
      </c>
      <c r="K37" s="81">
        <f t="shared" ref="K37:L37" si="0">K25-$C$27</f>
        <v>45</v>
      </c>
      <c r="L37" s="81">
        <f t="shared" si="0"/>
        <v>49</v>
      </c>
      <c r="M37" s="56"/>
      <c r="N37" s="56"/>
      <c r="O37" s="56"/>
    </row>
    <row r="38" spans="1:15" ht="15" customHeight="1" x14ac:dyDescent="0.2">
      <c r="A38" s="82" t="s">
        <v>89</v>
      </c>
      <c r="B38" s="79"/>
      <c r="C38" s="38"/>
      <c r="D38" s="38"/>
      <c r="E38" s="38"/>
      <c r="F38" s="82"/>
      <c r="H38" s="80"/>
      <c r="I38" s="83"/>
      <c r="J38" s="83"/>
      <c r="K38" s="80"/>
      <c r="L38" s="83"/>
      <c r="M38" s="56"/>
      <c r="N38" s="56"/>
      <c r="O38" s="56"/>
    </row>
    <row r="39" spans="1:15" ht="15" customHeight="1" x14ac:dyDescent="0.2">
      <c r="A39" s="82"/>
      <c r="B39" s="79"/>
      <c r="C39" s="38"/>
      <c r="D39" s="38"/>
      <c r="E39" s="38"/>
      <c r="F39" s="84"/>
      <c r="H39" s="80"/>
      <c r="I39" s="83"/>
      <c r="J39" s="83"/>
      <c r="K39" s="80"/>
      <c r="L39" s="83"/>
      <c r="M39" s="56"/>
      <c r="N39" s="56"/>
      <c r="O39" s="56"/>
    </row>
    <row r="40" spans="1:15" ht="15" customHeight="1" x14ac:dyDescent="0.2">
      <c r="A40" s="82"/>
      <c r="B40" s="79"/>
      <c r="C40" s="38"/>
      <c r="D40" s="38"/>
      <c r="E40" s="38"/>
      <c r="F40" s="84"/>
      <c r="H40" s="80"/>
      <c r="I40" s="83"/>
      <c r="J40" s="83"/>
      <c r="K40" s="80"/>
      <c r="L40" s="83"/>
      <c r="M40" s="56"/>
      <c r="N40" s="56"/>
      <c r="O40" s="56"/>
    </row>
    <row r="41" spans="1:15" ht="15" customHeight="1" x14ac:dyDescent="0.2">
      <c r="A41" s="82"/>
      <c r="B41" s="79"/>
      <c r="C41" s="38"/>
      <c r="D41" s="38"/>
      <c r="E41" s="38"/>
      <c r="F41" s="32"/>
      <c r="G41" s="82"/>
      <c r="H41" s="80"/>
      <c r="I41" s="83"/>
      <c r="J41" s="83"/>
      <c r="K41" s="80"/>
      <c r="L41" s="83"/>
      <c r="M41" s="56"/>
      <c r="N41" s="56"/>
      <c r="O41" s="56"/>
    </row>
    <row r="42" spans="1:15" ht="15" customHeight="1" x14ac:dyDescent="0.2">
      <c r="A42" s="85" t="s">
        <v>90</v>
      </c>
      <c r="B42" s="79"/>
      <c r="C42" s="38"/>
      <c r="D42" s="38"/>
      <c r="E42" s="38"/>
      <c r="F42" s="32"/>
      <c r="G42" s="82"/>
      <c r="H42" s="80"/>
      <c r="I42" s="83"/>
      <c r="J42" s="83"/>
      <c r="K42" s="80"/>
      <c r="L42" s="83"/>
      <c r="M42" s="56"/>
      <c r="N42" s="56"/>
      <c r="O42" s="56"/>
    </row>
    <row r="43" spans="1:15" ht="33" customHeight="1" x14ac:dyDescent="0.2">
      <c r="A43" s="86" t="s">
        <v>91</v>
      </c>
      <c r="B43" s="79" t="s">
        <v>92</v>
      </c>
      <c r="C43" s="87" t="s">
        <v>93</v>
      </c>
      <c r="E43" s="86" t="s">
        <v>94</v>
      </c>
      <c r="F43" s="88" t="s">
        <v>95</v>
      </c>
      <c r="G43" s="89" t="s">
        <v>96</v>
      </c>
      <c r="H43" s="90" t="s">
        <v>97</v>
      </c>
      <c r="J43" s="450" t="s">
        <v>97</v>
      </c>
      <c r="K43" s="80"/>
      <c r="L43" s="83"/>
      <c r="M43" s="56"/>
      <c r="N43" s="56"/>
      <c r="O43" s="56"/>
    </row>
    <row r="44" spans="1:15" ht="27" customHeight="1" x14ac:dyDescent="0.2">
      <c r="A44" s="91" t="s">
        <v>98</v>
      </c>
      <c r="B44" s="79" t="s">
        <v>92</v>
      </c>
      <c r="C44" s="87" t="s">
        <v>99</v>
      </c>
      <c r="E44" s="32"/>
      <c r="F44" s="88" t="s">
        <v>95</v>
      </c>
      <c r="G44" s="92" t="s">
        <v>100</v>
      </c>
      <c r="H44" s="93" t="s">
        <v>101</v>
      </c>
      <c r="J44" s="451" t="s">
        <v>101</v>
      </c>
      <c r="K44" s="80"/>
      <c r="L44" s="83"/>
      <c r="M44" s="56"/>
      <c r="N44" s="56"/>
      <c r="O44" s="56"/>
    </row>
    <row r="45" spans="1:15" ht="15" customHeight="1" x14ac:dyDescent="0.2">
      <c r="E45" s="32"/>
      <c r="F45" s="95" t="s">
        <v>102</v>
      </c>
      <c r="G45" s="92" t="s">
        <v>103</v>
      </c>
      <c r="H45" s="96"/>
      <c r="J45" s="83"/>
      <c r="K45" s="80"/>
      <c r="L45" s="83"/>
      <c r="M45" s="56"/>
      <c r="N45" s="56"/>
      <c r="O45" s="56"/>
    </row>
    <row r="46" spans="1:15" x14ac:dyDescent="0.2">
      <c r="A46" s="97"/>
      <c r="B46" s="79"/>
      <c r="C46" s="38"/>
      <c r="D46" s="38"/>
      <c r="E46" s="38"/>
      <c r="F46" s="32"/>
      <c r="G46" s="80"/>
      <c r="H46" s="80"/>
      <c r="I46" s="83"/>
      <c r="J46" s="83"/>
      <c r="K46" s="80"/>
      <c r="L46" s="83"/>
      <c r="M46" s="56"/>
      <c r="N46" s="56"/>
      <c r="O46" s="56"/>
    </row>
    <row r="47" spans="1:15" x14ac:dyDescent="0.2">
      <c r="A47" s="21" t="s">
        <v>104</v>
      </c>
      <c r="B47" s="79"/>
      <c r="C47" s="38"/>
      <c r="D47" s="38"/>
      <c r="E47" s="38"/>
      <c r="F47" s="98"/>
      <c r="G47" s="83"/>
      <c r="H47" s="37"/>
      <c r="I47" s="98"/>
      <c r="J47" s="98"/>
    </row>
    <row r="48" spans="1:15" x14ac:dyDescent="0.2">
      <c r="A48" s="34" t="s">
        <v>50</v>
      </c>
      <c r="C48" s="4"/>
      <c r="D48" s="4"/>
      <c r="E48" s="4"/>
      <c r="F48" s="99" t="s">
        <v>51</v>
      </c>
      <c r="H48" s="99"/>
      <c r="K48" s="37"/>
      <c r="L48" s="38"/>
    </row>
    <row r="49" spans="1:12" ht="14.25" x14ac:dyDescent="0.2">
      <c r="A49" s="100" t="s">
        <v>105</v>
      </c>
      <c r="C49" s="4"/>
      <c r="D49" s="4"/>
      <c r="E49" s="4"/>
      <c r="F49" s="41" t="s">
        <v>53</v>
      </c>
      <c r="G49" s="5" t="s">
        <v>56</v>
      </c>
      <c r="H49" s="4"/>
      <c r="K49" s="39"/>
      <c r="L49" s="41"/>
    </row>
    <row r="50" spans="1:12" x14ac:dyDescent="0.2">
      <c r="A50" s="42" t="s">
        <v>106</v>
      </c>
      <c r="C50" s="14"/>
      <c r="D50" s="14"/>
      <c r="E50" s="4"/>
      <c r="F50" s="41"/>
      <c r="G50" s="5" t="s">
        <v>58</v>
      </c>
      <c r="H50" s="4"/>
      <c r="K50" s="39"/>
    </row>
    <row r="51" spans="1:12" x14ac:dyDescent="0.2">
      <c r="A51" s="40" t="s">
        <v>55</v>
      </c>
      <c r="C51" s="14"/>
      <c r="D51" s="14"/>
      <c r="E51" s="14"/>
      <c r="F51" s="41"/>
      <c r="G51" s="5" t="s">
        <v>60</v>
      </c>
      <c r="H51" s="4"/>
      <c r="K51" s="39"/>
    </row>
    <row r="52" spans="1:12" x14ac:dyDescent="0.2">
      <c r="A52" s="40" t="s">
        <v>57</v>
      </c>
      <c r="C52" s="14"/>
      <c r="D52" s="14"/>
      <c r="E52" s="14"/>
      <c r="F52" s="41"/>
      <c r="G52" s="5" t="s">
        <v>62</v>
      </c>
      <c r="H52" s="4"/>
      <c r="K52" s="39"/>
    </row>
    <row r="53" spans="1:12" x14ac:dyDescent="0.2">
      <c r="A53" s="40" t="s">
        <v>59</v>
      </c>
      <c r="C53" s="4"/>
      <c r="D53" s="4"/>
      <c r="E53" s="4"/>
      <c r="F53" s="41" t="s">
        <v>63</v>
      </c>
      <c r="G53" s="5" t="s">
        <v>64</v>
      </c>
      <c r="H53" s="4"/>
    </row>
    <row r="54" spans="1:12" ht="14.25" x14ac:dyDescent="0.25">
      <c r="A54" s="44" t="s">
        <v>61</v>
      </c>
      <c r="F54" s="45"/>
      <c r="G54" s="5" t="s">
        <v>107</v>
      </c>
      <c r="H54" s="4"/>
      <c r="K54" s="39"/>
    </row>
    <row r="55" spans="1:12" ht="14.25" x14ac:dyDescent="0.25">
      <c r="F55" s="45"/>
      <c r="G55" s="5" t="s">
        <v>66</v>
      </c>
      <c r="H55" s="4"/>
      <c r="K55" s="39"/>
    </row>
    <row r="56" spans="1:12" x14ac:dyDescent="0.2">
      <c r="F56" s="41" t="s">
        <v>68</v>
      </c>
      <c r="G56" s="5" t="s">
        <v>69</v>
      </c>
      <c r="H56" s="4"/>
      <c r="K56" s="39"/>
    </row>
    <row r="57" spans="1:12" ht="14.25" x14ac:dyDescent="0.25">
      <c r="F57" s="3"/>
      <c r="G57" s="42" t="s">
        <v>70</v>
      </c>
      <c r="H57" s="4"/>
      <c r="K57" s="101"/>
    </row>
    <row r="58" spans="1:12" x14ac:dyDescent="0.2">
      <c r="A58" s="2"/>
      <c r="B58" s="47"/>
      <c r="C58" s="3"/>
      <c r="D58" s="3"/>
      <c r="E58" s="3"/>
    </row>
    <row r="59" spans="1:12" x14ac:dyDescent="0.2">
      <c r="A59" s="2"/>
      <c r="B59" s="47"/>
      <c r="C59" s="3"/>
      <c r="D59" s="3"/>
      <c r="E59" s="3"/>
      <c r="F59" s="3"/>
      <c r="G59" s="4"/>
      <c r="H59" s="4"/>
    </row>
    <row r="60" spans="1:12" x14ac:dyDescent="0.2">
      <c r="A60" s="2"/>
      <c r="B60" s="47"/>
      <c r="C60" s="3"/>
      <c r="D60" s="3"/>
      <c r="E60" s="3"/>
      <c r="F60" s="3"/>
      <c r="G60" s="4"/>
      <c r="H60" s="4"/>
    </row>
  </sheetData>
  <customSheetViews>
    <customSheetView guid="{D813C7F1-82AD-4177-A0B6-DF780F250157}" hiddenColumns="1" topLeftCell="A4">
      <selection activeCell="A21" sqref="A21:E21"/>
      <pageMargins left="0.39" right="0.18" top="0.51" bottom="0.46" header="0.5" footer="0.5"/>
      <pageSetup paperSize="5" scale="56" orientation="landscape" r:id="rId1"/>
      <headerFooter alignWithMargins="0"/>
    </customSheetView>
    <customSheetView guid="{AFA97FE5-EB2D-4EBD-A937-DC2E6D78335A}" hiddenColumns="1" topLeftCell="A19">
      <selection activeCell="B36" sqref="B36"/>
      <pageMargins left="0.39" right="0.18" top="0.51" bottom="0.46" header="0.5" footer="0.5"/>
      <pageSetup paperSize="5" scale="56" orientation="landscape" r:id="rId2"/>
      <headerFooter alignWithMargins="0"/>
    </customSheetView>
    <customSheetView guid="{A1E0DC65-553C-444F-B2FF-A96031258B72}" hiddenColumns="1" topLeftCell="A10">
      <selection activeCell="D19" sqref="D19"/>
      <pageMargins left="0.39" right="0.18" top="0.51" bottom="0.46" header="0.5" footer="0.5"/>
      <pageSetup paperSize="5" scale="56" orientation="landscape" r:id="rId3"/>
      <headerFooter alignWithMargins="0"/>
    </customSheetView>
  </customSheetViews>
  <mergeCells count="2">
    <mergeCell ref="A6:L6"/>
    <mergeCell ref="C8:D8"/>
  </mergeCells>
  <hyperlinks>
    <hyperlink ref="A7" location="INDEX!A1" display="BACK TO INDEX"/>
    <hyperlink ref="A5" r:id="rId4"/>
  </hyperlinks>
  <pageMargins left="0.39" right="0.18" top="0.51" bottom="0.46" header="0.5" footer="0.5"/>
  <pageSetup paperSize="5" scale="56" orientation="landscape" r:id="rId5"/>
  <headerFooter alignWithMargins="0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4"/>
  <sheetViews>
    <sheetView topLeftCell="A19" zoomScaleNormal="100" workbookViewId="0">
      <selection activeCell="A21" sqref="A21"/>
    </sheetView>
  </sheetViews>
  <sheetFormatPr defaultRowHeight="12.75" x14ac:dyDescent="0.2"/>
  <cols>
    <col min="1" max="1" width="29.42578125" customWidth="1"/>
    <col min="2" max="2" width="10.7109375" customWidth="1"/>
    <col min="3" max="4" width="9.5703125" customWidth="1"/>
    <col min="6" max="6" width="25.85546875" customWidth="1"/>
    <col min="7" max="12" width="16.28515625" customWidth="1"/>
    <col min="13" max="13" width="14" bestFit="1" customWidth="1"/>
    <col min="14" max="14" width="14" customWidth="1"/>
    <col min="15" max="15" width="10.7109375" customWidth="1"/>
    <col min="16" max="16" width="23.5703125" bestFit="1" customWidth="1"/>
  </cols>
  <sheetData>
    <row r="1" spans="1:17" x14ac:dyDescent="0.2">
      <c r="A1" s="102"/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5"/>
      <c r="N1" s="5"/>
    </row>
    <row r="2" spans="1:17" ht="33.75" customHeight="1" x14ac:dyDescent="0.4">
      <c r="A2" s="6"/>
      <c r="B2" s="6"/>
      <c r="C2" s="2"/>
      <c r="D2" s="2"/>
      <c r="E2" s="6"/>
      <c r="F2" s="103"/>
      <c r="G2" s="103"/>
      <c r="H2" s="104"/>
      <c r="I2" s="104"/>
      <c r="J2" s="8"/>
      <c r="K2" s="9"/>
      <c r="L2" s="9"/>
      <c r="M2" s="8"/>
      <c r="N2" s="5"/>
    </row>
    <row r="3" spans="1:17" x14ac:dyDescent="0.2">
      <c r="A3" s="105" t="s">
        <v>0</v>
      </c>
      <c r="B3" s="2"/>
      <c r="C3" s="3"/>
      <c r="D3" s="3"/>
      <c r="E3" s="3"/>
      <c r="F3" s="3"/>
      <c r="G3" s="4"/>
      <c r="H3" s="4"/>
      <c r="I3" s="4"/>
      <c r="J3" s="4"/>
      <c r="K3" s="4"/>
      <c r="L3" s="4"/>
      <c r="M3" s="5"/>
      <c r="N3" s="5"/>
    </row>
    <row r="4" spans="1:17" ht="20.25" x14ac:dyDescent="0.2">
      <c r="A4" s="495" t="s">
        <v>108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</row>
    <row r="5" spans="1:17" x14ac:dyDescent="0.2">
      <c r="A5" s="51" t="s">
        <v>73</v>
      </c>
      <c r="B5" s="2"/>
      <c r="C5" s="3"/>
      <c r="D5" s="3"/>
      <c r="E5" s="3"/>
      <c r="F5" s="3"/>
      <c r="G5" s="4"/>
      <c r="H5" s="4"/>
      <c r="I5" s="4"/>
      <c r="J5" s="4"/>
      <c r="K5" s="4"/>
      <c r="L5" s="4"/>
      <c r="M5" s="5"/>
      <c r="N5" s="5"/>
    </row>
    <row r="6" spans="1:17" ht="51" customHeight="1" x14ac:dyDescent="0.2">
      <c r="A6" s="52" t="s">
        <v>74</v>
      </c>
      <c r="B6" s="106" t="s">
        <v>75</v>
      </c>
      <c r="C6" s="493" t="s">
        <v>109</v>
      </c>
      <c r="D6" s="497"/>
      <c r="E6" s="107" t="s">
        <v>77</v>
      </c>
      <c r="F6" s="54" t="s">
        <v>78</v>
      </c>
      <c r="G6" s="55" t="s">
        <v>79</v>
      </c>
      <c r="H6" s="55" t="s">
        <v>110</v>
      </c>
      <c r="I6" s="55" t="s">
        <v>111</v>
      </c>
      <c r="J6" s="55" t="s">
        <v>112</v>
      </c>
      <c r="K6" s="55" t="s">
        <v>81</v>
      </c>
      <c r="L6" s="55" t="s">
        <v>116</v>
      </c>
      <c r="M6" s="55" t="s">
        <v>113</v>
      </c>
      <c r="N6" s="55" t="s">
        <v>114</v>
      </c>
      <c r="O6" s="55" t="s">
        <v>115</v>
      </c>
    </row>
    <row r="7" spans="1:17" ht="16.5" customHeight="1" x14ac:dyDescent="0.2">
      <c r="A7" s="57" t="s">
        <v>415</v>
      </c>
      <c r="B7" s="58" t="s">
        <v>369</v>
      </c>
      <c r="C7" s="59">
        <v>42734</v>
      </c>
      <c r="D7" s="60">
        <f>C7</f>
        <v>42734</v>
      </c>
      <c r="E7" s="61">
        <f>+C7+2</f>
        <v>42736</v>
      </c>
      <c r="F7" s="62" t="s">
        <v>394</v>
      </c>
      <c r="G7" s="38">
        <v>42744</v>
      </c>
      <c r="H7" s="108">
        <f>G7+20</f>
        <v>42764</v>
      </c>
      <c r="I7" s="108">
        <f>G7+22</f>
        <v>42766</v>
      </c>
      <c r="J7" s="108">
        <f>G7+29</f>
        <v>42773</v>
      </c>
      <c r="K7" s="108">
        <f>G7+33</f>
        <v>42777</v>
      </c>
      <c r="L7" s="108">
        <f>G7+36</f>
        <v>42780</v>
      </c>
      <c r="M7" s="108">
        <f>G7+40</f>
        <v>42784</v>
      </c>
      <c r="N7" s="108">
        <f>G7+41</f>
        <v>42785</v>
      </c>
      <c r="O7" s="108">
        <f>G7+43</f>
        <v>42787</v>
      </c>
      <c r="Q7" s="38"/>
    </row>
    <row r="8" spans="1:17" ht="16.5" customHeight="1" x14ac:dyDescent="0.2">
      <c r="A8" s="288" t="s">
        <v>440</v>
      </c>
      <c r="B8" s="58">
        <v>1702</v>
      </c>
      <c r="C8" s="61">
        <v>42736</v>
      </c>
      <c r="D8" s="60">
        <f>C8</f>
        <v>42736</v>
      </c>
      <c r="E8" s="61">
        <f>C8+3</f>
        <v>42739</v>
      </c>
      <c r="F8" s="109" t="s">
        <v>372</v>
      </c>
      <c r="G8" s="38"/>
      <c r="H8" s="110"/>
      <c r="I8" s="110"/>
      <c r="J8" s="110"/>
      <c r="K8" s="110"/>
      <c r="L8" s="470"/>
      <c r="M8" s="471"/>
      <c r="N8" s="110"/>
      <c r="O8" s="110"/>
      <c r="Q8" s="38"/>
    </row>
    <row r="9" spans="1:17" ht="16.5" customHeight="1" x14ac:dyDescent="0.2">
      <c r="A9" s="70" t="s">
        <v>466</v>
      </c>
      <c r="B9" s="71" t="s">
        <v>371</v>
      </c>
      <c r="C9" s="78">
        <v>42739</v>
      </c>
      <c r="D9" s="60">
        <f>C9</f>
        <v>42739</v>
      </c>
      <c r="E9" s="61">
        <f>+C9+3</f>
        <v>42742</v>
      </c>
      <c r="F9" s="109"/>
      <c r="G9" s="38"/>
      <c r="H9" s="110"/>
      <c r="I9" s="110"/>
      <c r="J9" s="110"/>
      <c r="K9" s="110"/>
      <c r="L9" s="110"/>
      <c r="M9" s="110"/>
      <c r="N9" s="110"/>
      <c r="O9" s="110"/>
      <c r="Q9" s="38"/>
    </row>
    <row r="10" spans="1:17" ht="16.5" customHeight="1" x14ac:dyDescent="0.2">
      <c r="A10" s="72"/>
      <c r="B10" s="73"/>
      <c r="C10" s="74"/>
      <c r="D10" s="74"/>
      <c r="E10" s="74"/>
      <c r="F10" s="75"/>
      <c r="G10" s="111"/>
      <c r="H10" s="112"/>
      <c r="I10" s="112"/>
      <c r="J10" s="112"/>
      <c r="K10" s="112"/>
      <c r="L10" s="112"/>
      <c r="M10" s="112"/>
      <c r="N10" s="112"/>
      <c r="O10" s="112"/>
      <c r="Q10" s="38"/>
    </row>
    <row r="11" spans="1:17" ht="16.5" customHeight="1" x14ac:dyDescent="0.2">
      <c r="A11" s="57" t="s">
        <v>513</v>
      </c>
      <c r="B11" s="58" t="s">
        <v>403</v>
      </c>
      <c r="C11" s="59">
        <v>42742</v>
      </c>
      <c r="D11" s="60">
        <f>C11</f>
        <v>42742</v>
      </c>
      <c r="E11" s="61">
        <f>+C11+2</f>
        <v>42744</v>
      </c>
      <c r="F11" s="442" t="s">
        <v>442</v>
      </c>
      <c r="G11" s="38">
        <v>42751</v>
      </c>
      <c r="H11" s="108">
        <f>G11+20</f>
        <v>42771</v>
      </c>
      <c r="I11" s="108">
        <f>G11+22</f>
        <v>42773</v>
      </c>
      <c r="J11" s="108">
        <f>G11+29</f>
        <v>42780</v>
      </c>
      <c r="K11" s="108">
        <f>G11+33</f>
        <v>42784</v>
      </c>
      <c r="L11" s="108">
        <f>G11+36</f>
        <v>42787</v>
      </c>
      <c r="M11" s="108">
        <f>G11+40</f>
        <v>42791</v>
      </c>
      <c r="N11" s="108">
        <f>G11+41</f>
        <v>42792</v>
      </c>
      <c r="O11" s="108">
        <f>G11+43</f>
        <v>42794</v>
      </c>
      <c r="Q11" s="38"/>
    </row>
    <row r="12" spans="1:17" ht="16.5" customHeight="1" x14ac:dyDescent="0.2">
      <c r="A12" t="s">
        <v>406</v>
      </c>
      <c r="B12" s="58">
        <v>1702</v>
      </c>
      <c r="C12" s="61">
        <v>42743</v>
      </c>
      <c r="D12" s="60">
        <f>C12</f>
        <v>42743</v>
      </c>
      <c r="E12" s="61">
        <f>C12+3</f>
        <v>42746</v>
      </c>
      <c r="F12" s="109" t="s">
        <v>374</v>
      </c>
      <c r="G12" s="38"/>
      <c r="H12" s="110"/>
      <c r="I12" s="110"/>
      <c r="J12" s="110"/>
      <c r="K12" s="110"/>
      <c r="L12" s="110"/>
      <c r="M12" s="110"/>
      <c r="N12" s="110"/>
      <c r="O12" s="110"/>
      <c r="Q12" s="38"/>
    </row>
    <row r="13" spans="1:17" ht="16.5" customHeight="1" x14ac:dyDescent="0.2">
      <c r="A13" s="70" t="s">
        <v>86</v>
      </c>
      <c r="B13" s="71" t="s">
        <v>441</v>
      </c>
      <c r="C13" s="61">
        <v>42744</v>
      </c>
      <c r="D13" s="60">
        <f>C13</f>
        <v>42744</v>
      </c>
      <c r="E13" s="61">
        <f>+C13+3</f>
        <v>42747</v>
      </c>
      <c r="F13" s="109"/>
      <c r="G13" s="38"/>
      <c r="H13" s="110"/>
      <c r="I13" s="110"/>
      <c r="J13" s="110"/>
      <c r="K13" s="110"/>
      <c r="L13" s="110"/>
      <c r="M13" s="110"/>
      <c r="N13" s="110"/>
      <c r="O13" s="110"/>
      <c r="Q13" s="38"/>
    </row>
    <row r="14" spans="1:17" ht="16.5" customHeight="1" x14ac:dyDescent="0.2">
      <c r="A14" s="72"/>
      <c r="B14" s="73"/>
      <c r="C14" s="74"/>
      <c r="D14" s="74"/>
      <c r="E14" s="74"/>
      <c r="F14" s="75"/>
      <c r="G14" s="111"/>
      <c r="H14" s="112"/>
      <c r="I14" s="112"/>
      <c r="J14" s="112"/>
      <c r="K14" s="112"/>
      <c r="L14" s="112"/>
      <c r="M14" s="112"/>
      <c r="N14" s="112"/>
      <c r="O14" s="112"/>
      <c r="Q14" s="38"/>
    </row>
    <row r="15" spans="1:17" ht="16.5" customHeight="1" x14ac:dyDescent="0.2">
      <c r="A15" s="57" t="s">
        <v>553</v>
      </c>
      <c r="B15" s="58" t="s">
        <v>405</v>
      </c>
      <c r="C15" s="78">
        <v>42749</v>
      </c>
      <c r="D15" s="60">
        <f>C15</f>
        <v>42749</v>
      </c>
      <c r="E15" s="61">
        <f>+C15+2</f>
        <v>42751</v>
      </c>
      <c r="F15" s="62" t="s">
        <v>410</v>
      </c>
      <c r="G15" s="38">
        <v>42758</v>
      </c>
      <c r="H15" s="108">
        <f>G15+20</f>
        <v>42778</v>
      </c>
      <c r="I15" s="108">
        <f>G15+22</f>
        <v>42780</v>
      </c>
      <c r="J15" s="108">
        <f>G15+29</f>
        <v>42787</v>
      </c>
      <c r="K15" s="108">
        <f>G15+33</f>
        <v>42791</v>
      </c>
      <c r="L15" s="108">
        <f>G15+36</f>
        <v>42794</v>
      </c>
      <c r="M15" s="108">
        <f>G15+40</f>
        <v>42798</v>
      </c>
      <c r="N15" s="108">
        <f>G15+41</f>
        <v>42799</v>
      </c>
      <c r="O15" s="108">
        <f>G15+43</f>
        <v>42801</v>
      </c>
      <c r="Q15" s="38"/>
    </row>
    <row r="16" spans="1:17" ht="16.5" customHeight="1" x14ac:dyDescent="0.2">
      <c r="A16" s="288" t="s">
        <v>552</v>
      </c>
      <c r="B16" s="58">
        <v>1702</v>
      </c>
      <c r="C16" s="78">
        <v>42751</v>
      </c>
      <c r="D16" s="60">
        <f>C16</f>
        <v>42751</v>
      </c>
      <c r="E16" s="61">
        <f>C16+3</f>
        <v>42754</v>
      </c>
      <c r="F16" s="109" t="s">
        <v>409</v>
      </c>
      <c r="G16" s="38"/>
      <c r="H16" s="110"/>
      <c r="I16" s="110"/>
      <c r="J16" s="110"/>
      <c r="K16" s="110"/>
      <c r="L16" s="110"/>
      <c r="M16" s="110"/>
      <c r="N16" s="110"/>
      <c r="O16" s="110"/>
      <c r="Q16" s="38"/>
    </row>
    <row r="17" spans="1:17" ht="16.5" customHeight="1" x14ac:dyDescent="0.2">
      <c r="A17" s="70" t="s">
        <v>370</v>
      </c>
      <c r="B17" s="71" t="s">
        <v>407</v>
      </c>
      <c r="C17" s="61">
        <v>42751</v>
      </c>
      <c r="D17" s="60">
        <f>C17</f>
        <v>42751</v>
      </c>
      <c r="E17" s="61">
        <f>+C17+3</f>
        <v>42754</v>
      </c>
      <c r="F17" s="109"/>
      <c r="G17" s="38"/>
      <c r="H17" s="110"/>
      <c r="I17" s="110"/>
      <c r="J17" s="110"/>
      <c r="K17" s="110"/>
      <c r="L17" s="110"/>
      <c r="M17" s="110"/>
      <c r="N17" s="110"/>
      <c r="O17" s="110"/>
      <c r="Q17" s="38"/>
    </row>
    <row r="18" spans="1:17" ht="16.5" customHeight="1" x14ac:dyDescent="0.2">
      <c r="A18" s="72"/>
      <c r="B18" s="73"/>
      <c r="C18" s="74"/>
      <c r="D18" s="74"/>
      <c r="E18" s="74"/>
      <c r="F18" s="75"/>
      <c r="G18" s="111"/>
      <c r="H18" s="112"/>
      <c r="I18" s="112"/>
      <c r="J18" s="112"/>
      <c r="K18" s="112"/>
      <c r="L18" s="112"/>
      <c r="M18" s="112"/>
      <c r="N18" s="112"/>
      <c r="O18" s="112"/>
      <c r="Q18" s="38"/>
    </row>
    <row r="19" spans="1:17" ht="16.5" customHeight="1" x14ac:dyDescent="0.2">
      <c r="A19" s="57" t="s">
        <v>443</v>
      </c>
      <c r="B19" s="58" t="s">
        <v>444</v>
      </c>
      <c r="C19" s="59">
        <v>42755</v>
      </c>
      <c r="D19" s="60">
        <f>C19</f>
        <v>42755</v>
      </c>
      <c r="E19" s="61">
        <f>+C19+2</f>
        <v>42757</v>
      </c>
      <c r="F19" s="113" t="s">
        <v>453</v>
      </c>
      <c r="G19" s="38">
        <v>42765</v>
      </c>
      <c r="H19" s="108">
        <f>G19+20</f>
        <v>42785</v>
      </c>
      <c r="I19" s="108">
        <f>G19+22</f>
        <v>42787</v>
      </c>
      <c r="J19" s="108">
        <f>G19+29</f>
        <v>42794</v>
      </c>
      <c r="K19" s="108">
        <f>G19+33</f>
        <v>42798</v>
      </c>
      <c r="L19" s="108">
        <f>G19+36</f>
        <v>42801</v>
      </c>
      <c r="M19" s="108">
        <f>G19+40</f>
        <v>42805</v>
      </c>
      <c r="N19" s="108">
        <f>G19+41</f>
        <v>42806</v>
      </c>
      <c r="O19" s="108">
        <f>G19+43</f>
        <v>42808</v>
      </c>
      <c r="Q19" s="38"/>
    </row>
    <row r="20" spans="1:17" ht="16.5" customHeight="1" x14ac:dyDescent="0.2">
      <c r="A20" t="s">
        <v>85</v>
      </c>
      <c r="B20" s="58">
        <v>1702</v>
      </c>
      <c r="C20" s="61">
        <v>42757</v>
      </c>
      <c r="D20" s="60">
        <f>C20</f>
        <v>42757</v>
      </c>
      <c r="E20" s="61">
        <f>C20+3</f>
        <v>42760</v>
      </c>
      <c r="F20" s="109" t="s">
        <v>454</v>
      </c>
      <c r="G20" s="38"/>
      <c r="H20" s="110"/>
      <c r="I20" s="110"/>
      <c r="J20" s="110"/>
      <c r="K20" s="110"/>
      <c r="L20" s="110"/>
      <c r="M20" s="110"/>
      <c r="N20" s="110"/>
      <c r="O20" s="110"/>
      <c r="Q20" s="38"/>
    </row>
    <row r="21" spans="1:17" ht="16.5" customHeight="1" x14ac:dyDescent="0.2">
      <c r="A21" s="70" t="s">
        <v>393</v>
      </c>
      <c r="B21" s="71" t="s">
        <v>480</v>
      </c>
      <c r="C21" s="61">
        <v>42758</v>
      </c>
      <c r="D21" s="60">
        <f>C21</f>
        <v>42758</v>
      </c>
      <c r="E21" s="61">
        <f>+C21+3</f>
        <v>42761</v>
      </c>
      <c r="F21" s="109"/>
      <c r="G21" s="38"/>
      <c r="H21" s="110"/>
      <c r="I21" s="110"/>
      <c r="J21" s="110"/>
      <c r="K21" s="110"/>
      <c r="L21" s="110"/>
      <c r="M21" s="110"/>
      <c r="N21" s="110"/>
      <c r="O21" s="110"/>
      <c r="Q21" s="38"/>
    </row>
    <row r="22" spans="1:17" ht="16.5" customHeight="1" x14ac:dyDescent="0.2">
      <c r="A22" s="72"/>
      <c r="B22" s="73"/>
      <c r="C22" s="74"/>
      <c r="D22" s="74"/>
      <c r="E22" s="74"/>
      <c r="F22" s="75"/>
      <c r="G22" s="111"/>
      <c r="H22" s="112"/>
      <c r="I22" s="112"/>
      <c r="J22" s="112"/>
      <c r="K22" s="112"/>
      <c r="L22" s="112"/>
      <c r="M22" s="112"/>
      <c r="N22" s="112"/>
      <c r="O22" s="112"/>
      <c r="Q22" s="38"/>
    </row>
    <row r="23" spans="1:17" ht="16.5" customHeight="1" x14ac:dyDescent="0.2">
      <c r="A23" s="57" t="s">
        <v>445</v>
      </c>
      <c r="B23" s="58" t="s">
        <v>446</v>
      </c>
      <c r="C23" s="59">
        <v>42762</v>
      </c>
      <c r="D23" s="60">
        <f>C23</f>
        <v>42762</v>
      </c>
      <c r="E23" s="61">
        <f>+C23+2</f>
        <v>42764</v>
      </c>
      <c r="F23" s="62" t="s">
        <v>455</v>
      </c>
      <c r="G23" s="38">
        <v>42772</v>
      </c>
      <c r="H23" s="108">
        <f>G23+20</f>
        <v>42792</v>
      </c>
      <c r="I23" s="108">
        <f>G23+22</f>
        <v>42794</v>
      </c>
      <c r="J23" s="108">
        <f>G23+29</f>
        <v>42801</v>
      </c>
      <c r="K23" s="108">
        <f>G23+33</f>
        <v>42805</v>
      </c>
      <c r="L23" s="108">
        <f>G23+36</f>
        <v>42808</v>
      </c>
      <c r="M23" s="108">
        <f>G23+40</f>
        <v>42812</v>
      </c>
      <c r="N23" s="472" t="s">
        <v>234</v>
      </c>
      <c r="O23" s="472" t="s">
        <v>234</v>
      </c>
      <c r="Q23" s="38"/>
    </row>
    <row r="24" spans="1:17" ht="16.5" customHeight="1" x14ac:dyDescent="0.2">
      <c r="A24" s="467" t="s">
        <v>234</v>
      </c>
      <c r="B24" s="58"/>
      <c r="C24" s="61">
        <v>42764</v>
      </c>
      <c r="D24" s="60">
        <f>C24</f>
        <v>42764</v>
      </c>
      <c r="E24" s="61">
        <f>C24+3</f>
        <v>42767</v>
      </c>
      <c r="F24" s="109" t="s">
        <v>450</v>
      </c>
      <c r="G24" s="38"/>
      <c r="H24" s="110"/>
      <c r="I24" s="110"/>
      <c r="J24" s="110"/>
      <c r="K24" s="110"/>
      <c r="L24" s="110"/>
      <c r="M24" s="110"/>
      <c r="N24" s="110"/>
      <c r="O24" s="110"/>
      <c r="Q24" s="38"/>
    </row>
    <row r="25" spans="1:17" ht="16.5" customHeight="1" x14ac:dyDescent="0.2">
      <c r="A25" s="468" t="s">
        <v>234</v>
      </c>
      <c r="B25" s="71"/>
      <c r="C25" s="61">
        <v>42765</v>
      </c>
      <c r="D25" s="60">
        <f>C25</f>
        <v>42765</v>
      </c>
      <c r="E25" s="61">
        <f>+C25+3</f>
        <v>42768</v>
      </c>
      <c r="F25" s="109"/>
      <c r="G25" s="38"/>
      <c r="H25" s="110"/>
      <c r="I25" s="110"/>
      <c r="J25" s="110"/>
      <c r="K25" s="110"/>
      <c r="L25" s="110"/>
      <c r="M25" s="110"/>
      <c r="N25" s="110"/>
      <c r="O25" s="110"/>
      <c r="Q25" s="38"/>
    </row>
    <row r="26" spans="1:17" ht="16.5" customHeight="1" x14ac:dyDescent="0.2">
      <c r="A26" s="72"/>
      <c r="B26" s="73"/>
      <c r="C26" s="74"/>
      <c r="D26" s="74"/>
      <c r="E26" s="74"/>
      <c r="F26" s="75"/>
      <c r="G26" s="111"/>
      <c r="H26" s="112"/>
      <c r="I26" s="112"/>
      <c r="J26" s="112"/>
      <c r="K26" s="112"/>
      <c r="L26" s="112"/>
      <c r="M26" s="112"/>
      <c r="N26" s="112"/>
      <c r="O26" s="112"/>
      <c r="Q26" s="38"/>
    </row>
    <row r="27" spans="1:17" ht="16.5" customHeight="1" x14ac:dyDescent="0.2">
      <c r="A27" s="57" t="s">
        <v>507</v>
      </c>
      <c r="B27" s="58" t="s">
        <v>515</v>
      </c>
      <c r="C27" s="59">
        <v>42769</v>
      </c>
      <c r="D27" s="60">
        <f>C27</f>
        <v>42769</v>
      </c>
      <c r="E27" s="61">
        <f>+C27+2</f>
        <v>42771</v>
      </c>
      <c r="F27" s="113" t="s">
        <v>523</v>
      </c>
      <c r="G27" s="38">
        <v>42779</v>
      </c>
      <c r="H27" s="472" t="s">
        <v>234</v>
      </c>
      <c r="I27" s="472" t="s">
        <v>234</v>
      </c>
      <c r="J27" s="472" t="s">
        <v>234</v>
      </c>
      <c r="K27" s="472" t="s">
        <v>234</v>
      </c>
      <c r="L27" s="472" t="s">
        <v>234</v>
      </c>
      <c r="M27" s="108">
        <f>G27+40</f>
        <v>42819</v>
      </c>
      <c r="N27" s="108">
        <f>G27+41</f>
        <v>42820</v>
      </c>
      <c r="O27" s="108">
        <f>G27+43</f>
        <v>42822</v>
      </c>
      <c r="Q27" s="38"/>
    </row>
    <row r="28" spans="1:17" ht="16.5" customHeight="1" x14ac:dyDescent="0.2">
      <c r="A28" t="s">
        <v>87</v>
      </c>
      <c r="B28" s="58">
        <v>1702</v>
      </c>
      <c r="C28" s="61">
        <v>42771</v>
      </c>
      <c r="D28" s="60">
        <f>C28</f>
        <v>42771</v>
      </c>
      <c r="E28" s="61">
        <f>C28+3</f>
        <v>42774</v>
      </c>
      <c r="F28" s="109" t="s">
        <v>452</v>
      </c>
      <c r="G28" s="38"/>
      <c r="H28" s="110"/>
      <c r="I28" s="110"/>
      <c r="J28" s="110"/>
      <c r="K28" s="110"/>
      <c r="L28" s="110"/>
      <c r="M28" s="110"/>
      <c r="N28" s="110"/>
      <c r="O28" s="110"/>
      <c r="Q28" s="38"/>
    </row>
    <row r="29" spans="1:17" ht="16.5" customHeight="1" x14ac:dyDescent="0.2">
      <c r="A29" s="468" t="s">
        <v>234</v>
      </c>
      <c r="B29" s="71"/>
      <c r="C29" s="61">
        <v>42772</v>
      </c>
      <c r="D29" s="60">
        <f>C29</f>
        <v>42772</v>
      </c>
      <c r="E29" s="61">
        <f>+C29+3</f>
        <v>42775</v>
      </c>
      <c r="F29" s="109"/>
      <c r="G29" s="38"/>
      <c r="H29" s="110"/>
      <c r="I29" s="110"/>
      <c r="J29" s="110"/>
      <c r="K29" s="110"/>
      <c r="L29" s="110"/>
      <c r="M29" s="110"/>
      <c r="N29" s="110"/>
      <c r="O29" s="110"/>
      <c r="Q29" s="38"/>
    </row>
    <row r="30" spans="1:17" ht="16.5" customHeight="1" x14ac:dyDescent="0.2">
      <c r="A30" s="72"/>
      <c r="B30" s="73"/>
      <c r="C30" s="74"/>
      <c r="D30" s="74"/>
      <c r="E30" s="74"/>
      <c r="F30" s="75"/>
      <c r="G30" s="111"/>
      <c r="H30" s="112"/>
      <c r="I30" s="112"/>
      <c r="J30" s="112"/>
      <c r="K30" s="112"/>
      <c r="L30" s="112"/>
      <c r="M30" s="112"/>
      <c r="N30" s="112"/>
      <c r="O30" s="112"/>
      <c r="Q30" s="38"/>
    </row>
    <row r="31" spans="1:17" ht="16.5" customHeight="1" x14ac:dyDescent="0.2">
      <c r="A31" s="57" t="s">
        <v>516</v>
      </c>
      <c r="B31" s="58" t="s">
        <v>517</v>
      </c>
      <c r="C31" s="59">
        <v>42776</v>
      </c>
      <c r="D31" s="60">
        <f>C31</f>
        <v>42776</v>
      </c>
      <c r="E31" s="61">
        <f>+C31+2</f>
        <v>42778</v>
      </c>
      <c r="F31" s="62" t="s">
        <v>524</v>
      </c>
      <c r="G31" s="38">
        <v>42786</v>
      </c>
      <c r="H31" s="108">
        <f>G31+20</f>
        <v>42806</v>
      </c>
      <c r="I31" s="108">
        <f>G31+22</f>
        <v>42808</v>
      </c>
      <c r="J31" s="108">
        <f>G31+29</f>
        <v>42815</v>
      </c>
      <c r="K31" s="108">
        <f>G31+33</f>
        <v>42819</v>
      </c>
      <c r="L31" s="108">
        <f>G31+36</f>
        <v>42822</v>
      </c>
      <c r="M31" s="108">
        <f>G31+40</f>
        <v>42826</v>
      </c>
      <c r="N31" s="108">
        <f>G31+41</f>
        <v>42827</v>
      </c>
      <c r="O31" s="108">
        <f>G31+43</f>
        <v>42829</v>
      </c>
      <c r="Q31" s="38"/>
    </row>
    <row r="32" spans="1:17" ht="16.5" customHeight="1" x14ac:dyDescent="0.2">
      <c r="A32" t="s">
        <v>518</v>
      </c>
      <c r="B32" s="58">
        <v>1702</v>
      </c>
      <c r="C32" s="61">
        <v>42778</v>
      </c>
      <c r="D32" s="60">
        <f>C32</f>
        <v>42778</v>
      </c>
      <c r="E32" s="61">
        <f>C32+3</f>
        <v>42781</v>
      </c>
      <c r="F32" s="109" t="s">
        <v>521</v>
      </c>
      <c r="G32" s="38"/>
      <c r="H32" s="110"/>
      <c r="I32" s="110"/>
      <c r="J32" s="110"/>
      <c r="K32" s="110"/>
      <c r="L32" s="110"/>
      <c r="M32" s="110"/>
      <c r="N32" s="110"/>
      <c r="O32" s="110"/>
      <c r="Q32" s="38"/>
    </row>
    <row r="33" spans="1:17" ht="16.5" customHeight="1" x14ac:dyDescent="0.2">
      <c r="A33" s="70" t="s">
        <v>393</v>
      </c>
      <c r="B33" s="71" t="s">
        <v>519</v>
      </c>
      <c r="C33" s="61">
        <v>42779</v>
      </c>
      <c r="D33" s="60">
        <f>C33</f>
        <v>42779</v>
      </c>
      <c r="E33" s="61">
        <f>+C33+3</f>
        <v>42782</v>
      </c>
      <c r="F33" s="109"/>
      <c r="G33" s="38"/>
      <c r="H33" s="110"/>
      <c r="I33" s="110"/>
      <c r="J33" s="110"/>
      <c r="K33" s="110"/>
      <c r="L33" s="110"/>
      <c r="M33" s="110"/>
      <c r="N33" s="110"/>
      <c r="O33" s="110"/>
      <c r="Q33" s="38"/>
    </row>
    <row r="34" spans="1:17" ht="16.5" customHeight="1" x14ac:dyDescent="0.2">
      <c r="A34" s="72"/>
      <c r="B34" s="73"/>
      <c r="C34" s="74"/>
      <c r="D34" s="74"/>
      <c r="E34" s="74"/>
      <c r="F34" s="75"/>
      <c r="G34" s="111"/>
      <c r="H34" s="112"/>
      <c r="I34" s="112"/>
      <c r="J34" s="112"/>
      <c r="K34" s="112"/>
      <c r="L34" s="112"/>
      <c r="M34" s="112"/>
      <c r="N34" s="112"/>
      <c r="O34" s="112"/>
      <c r="Q34" s="38"/>
    </row>
    <row r="35" spans="1:17" ht="16.5" customHeight="1" x14ac:dyDescent="0.2">
      <c r="A35" s="56"/>
      <c r="B35" s="79"/>
      <c r="C35" s="38"/>
      <c r="D35" s="38"/>
      <c r="E35" s="38"/>
      <c r="F35" s="32"/>
      <c r="G35" s="38"/>
      <c r="H35" s="115">
        <f>H31-$C$33</f>
        <v>27</v>
      </c>
      <c r="I35" s="115">
        <f t="shared" ref="I35:O35" si="0">I31-$C$33</f>
        <v>29</v>
      </c>
      <c r="J35" s="115">
        <f t="shared" si="0"/>
        <v>36</v>
      </c>
      <c r="K35" s="115">
        <f t="shared" si="0"/>
        <v>40</v>
      </c>
      <c r="L35" s="115">
        <f t="shared" si="0"/>
        <v>43</v>
      </c>
      <c r="M35" s="115">
        <f t="shared" si="0"/>
        <v>47</v>
      </c>
      <c r="N35" s="115">
        <f t="shared" si="0"/>
        <v>48</v>
      </c>
      <c r="O35" s="115">
        <f t="shared" si="0"/>
        <v>50</v>
      </c>
      <c r="Q35" s="38"/>
    </row>
    <row r="36" spans="1:17" ht="16.5" customHeight="1" x14ac:dyDescent="0.2">
      <c r="A36" s="56"/>
      <c r="B36" s="79"/>
      <c r="C36" s="38"/>
      <c r="D36" s="38"/>
      <c r="E36" s="38"/>
      <c r="F36" s="32"/>
      <c r="G36" s="38"/>
      <c r="H36" s="38"/>
      <c r="I36" s="38"/>
      <c r="J36" s="38"/>
      <c r="K36" s="38"/>
      <c r="L36" s="38"/>
      <c r="M36" s="38"/>
      <c r="N36" s="38"/>
      <c r="O36" s="38"/>
      <c r="Q36" s="38"/>
    </row>
    <row r="37" spans="1:17" ht="16.5" customHeight="1" x14ac:dyDescent="0.2">
      <c r="A37" s="84" t="s">
        <v>118</v>
      </c>
      <c r="B37" s="97"/>
      <c r="C37" s="38"/>
      <c r="D37" s="38"/>
      <c r="E37" s="38"/>
      <c r="F37" s="84" t="s">
        <v>119</v>
      </c>
      <c r="G37" s="38"/>
      <c r="H37" s="116" t="s">
        <v>120</v>
      </c>
      <c r="I37" s="38"/>
      <c r="J37" s="38"/>
      <c r="K37" s="38"/>
      <c r="L37" s="38"/>
      <c r="M37" s="38"/>
      <c r="N37" s="87"/>
      <c r="O37" s="91"/>
      <c r="P37" s="38"/>
      <c r="Q37" s="38"/>
    </row>
    <row r="38" spans="1:17" ht="16.5" customHeight="1" x14ac:dyDescent="0.2">
      <c r="A38" s="84" t="s">
        <v>121</v>
      </c>
      <c r="B38" s="97"/>
      <c r="C38" s="38"/>
      <c r="D38" s="38"/>
      <c r="E38" s="38"/>
      <c r="F38" s="82" t="s">
        <v>122</v>
      </c>
      <c r="G38" s="38"/>
      <c r="H38" s="38"/>
      <c r="I38" s="38"/>
      <c r="J38" s="38"/>
      <c r="K38" s="38"/>
      <c r="L38" s="38"/>
      <c r="M38" s="38"/>
      <c r="N38" s="87"/>
      <c r="O38" s="91"/>
      <c r="P38" s="38"/>
      <c r="Q38" s="38"/>
    </row>
    <row r="39" spans="1:17" ht="16.5" customHeight="1" x14ac:dyDescent="0.2">
      <c r="A39" s="84" t="s">
        <v>123</v>
      </c>
      <c r="B39" s="97"/>
      <c r="C39" s="38"/>
      <c r="D39" s="38"/>
      <c r="E39" s="38"/>
      <c r="F39" s="118" t="s">
        <v>124</v>
      </c>
      <c r="G39" s="38"/>
      <c r="H39" s="38"/>
      <c r="I39" s="38"/>
      <c r="J39" s="38"/>
      <c r="K39" s="38"/>
      <c r="L39" s="38"/>
      <c r="M39" s="38"/>
      <c r="N39" s="87"/>
      <c r="O39" s="91"/>
      <c r="P39" s="38"/>
      <c r="Q39" s="38"/>
    </row>
    <row r="40" spans="1:17" ht="16.5" customHeight="1" x14ac:dyDescent="0.2">
      <c r="A40" s="84"/>
      <c r="B40" s="97"/>
      <c r="C40" s="38"/>
      <c r="D40" s="38"/>
      <c r="E40" s="38"/>
      <c r="F40" s="32"/>
      <c r="G40" s="38"/>
      <c r="H40" s="38"/>
      <c r="I40" s="38"/>
      <c r="J40" s="38"/>
      <c r="K40" s="38"/>
      <c r="L40" s="38"/>
      <c r="M40" s="38"/>
      <c r="N40" s="87"/>
      <c r="O40" s="91"/>
      <c r="P40" s="38"/>
      <c r="Q40" s="38"/>
    </row>
    <row r="41" spans="1:17" ht="16.5" customHeight="1" x14ac:dyDescent="0.2">
      <c r="A41" s="119" t="s">
        <v>90</v>
      </c>
      <c r="B41" s="120"/>
      <c r="C41" s="38"/>
      <c r="D41" s="38"/>
      <c r="E41" s="38"/>
      <c r="F41" s="32"/>
      <c r="G41" s="118"/>
      <c r="H41" s="38"/>
      <c r="I41" s="38"/>
      <c r="J41" s="38"/>
      <c r="K41" s="38"/>
      <c r="L41" s="38"/>
      <c r="M41" s="38"/>
      <c r="N41" s="87"/>
      <c r="O41" s="91"/>
      <c r="P41" s="38"/>
      <c r="Q41" s="38"/>
    </row>
    <row r="42" spans="1:17" ht="25.5" x14ac:dyDescent="0.2">
      <c r="A42" s="86" t="s">
        <v>91</v>
      </c>
      <c r="B42" s="79" t="s">
        <v>92</v>
      </c>
      <c r="C42" s="87" t="s">
        <v>93</v>
      </c>
      <c r="D42" s="5"/>
      <c r="E42" s="86" t="s">
        <v>94</v>
      </c>
      <c r="F42" s="88" t="s">
        <v>95</v>
      </c>
      <c r="G42" s="89" t="s">
        <v>96</v>
      </c>
      <c r="H42" s="90" t="s">
        <v>97</v>
      </c>
      <c r="I42" s="38"/>
      <c r="J42" s="38"/>
      <c r="K42" s="38"/>
      <c r="L42" s="38"/>
      <c r="M42" s="38"/>
      <c r="N42" s="87"/>
      <c r="O42" s="91"/>
      <c r="P42" s="38"/>
      <c r="Q42" s="38"/>
    </row>
    <row r="43" spans="1:17" ht="25.5" x14ac:dyDescent="0.2">
      <c r="A43" s="91" t="s">
        <v>98</v>
      </c>
      <c r="B43" s="79" t="s">
        <v>92</v>
      </c>
      <c r="C43" s="87" t="s">
        <v>99</v>
      </c>
      <c r="D43" s="5"/>
      <c r="E43" s="32"/>
      <c r="F43" s="88" t="s">
        <v>95</v>
      </c>
      <c r="G43" s="92" t="s">
        <v>100</v>
      </c>
      <c r="H43" s="93" t="s">
        <v>101</v>
      </c>
      <c r="I43" s="38"/>
      <c r="J43" s="38"/>
      <c r="K43" s="38"/>
      <c r="L43" s="38"/>
      <c r="M43" s="38"/>
      <c r="N43" s="121"/>
    </row>
    <row r="44" spans="1:17" ht="18.75" customHeight="1" x14ac:dyDescent="0.2">
      <c r="A44" s="5"/>
      <c r="B44" s="94"/>
      <c r="C44" s="5"/>
      <c r="D44" s="5"/>
      <c r="E44" s="32"/>
      <c r="F44" s="95" t="s">
        <v>102</v>
      </c>
      <c r="G44" s="92" t="s">
        <v>103</v>
      </c>
      <c r="H44" s="96"/>
      <c r="I44" s="38"/>
      <c r="J44" s="38"/>
      <c r="K44" s="38"/>
      <c r="L44" s="38"/>
      <c r="M44" s="38"/>
      <c r="N44" s="121"/>
    </row>
    <row r="45" spans="1:17" ht="18.75" customHeight="1" x14ac:dyDescent="0.2">
      <c r="A45" s="91"/>
      <c r="B45" s="117"/>
      <c r="C45" s="38"/>
      <c r="D45" s="38"/>
      <c r="E45" s="38"/>
      <c r="F45" s="98"/>
      <c r="G45" s="83"/>
      <c r="H45" s="37"/>
      <c r="I45" s="37"/>
      <c r="J45" s="98"/>
      <c r="K45" s="38"/>
      <c r="L45" s="38"/>
    </row>
    <row r="46" spans="1:17" ht="18.75" customHeight="1" x14ac:dyDescent="0.2">
      <c r="A46" s="122" t="s">
        <v>104</v>
      </c>
      <c r="B46" s="21"/>
      <c r="C46" s="38"/>
      <c r="D46" s="38"/>
      <c r="E46" s="4"/>
      <c r="K46" s="36"/>
      <c r="L46" s="36"/>
      <c r="M46" s="37"/>
      <c r="N46" s="121"/>
    </row>
    <row r="47" spans="1:17" ht="18.75" customHeight="1" x14ac:dyDescent="0.25">
      <c r="A47" s="34" t="s">
        <v>50</v>
      </c>
      <c r="B47" s="4"/>
      <c r="C47" s="4"/>
      <c r="D47" s="4"/>
      <c r="E47" s="4"/>
      <c r="F47" s="35" t="s">
        <v>51</v>
      </c>
      <c r="H47" s="35"/>
      <c r="I47" s="35"/>
      <c r="J47" s="36"/>
      <c r="M47" s="5"/>
      <c r="N47" s="5"/>
    </row>
    <row r="48" spans="1:17" ht="15" customHeight="1" x14ac:dyDescent="0.2">
      <c r="A48" s="100" t="s">
        <v>105</v>
      </c>
      <c r="B48" s="4"/>
      <c r="C48" s="4"/>
      <c r="D48" s="4"/>
      <c r="E48" s="4"/>
      <c r="F48" s="41" t="s">
        <v>53</v>
      </c>
      <c r="G48" s="5" t="s">
        <v>56</v>
      </c>
      <c r="H48" s="4"/>
      <c r="I48" s="4"/>
      <c r="J48" s="36"/>
      <c r="M48" s="5"/>
      <c r="N48" s="5"/>
    </row>
    <row r="49" spans="1:14" ht="15" customHeight="1" x14ac:dyDescent="0.2">
      <c r="A49" s="42" t="s">
        <v>106</v>
      </c>
      <c r="B49" s="14"/>
      <c r="C49" s="14"/>
      <c r="D49" s="14"/>
      <c r="E49" s="14"/>
      <c r="F49" s="41"/>
      <c r="G49" s="5" t="s">
        <v>58</v>
      </c>
      <c r="H49" s="4"/>
      <c r="I49" s="4"/>
      <c r="J49" s="36"/>
      <c r="M49" s="5"/>
      <c r="N49" s="5"/>
    </row>
    <row r="50" spans="1:14" ht="15" customHeight="1" x14ac:dyDescent="0.2">
      <c r="A50" s="40" t="s">
        <v>55</v>
      </c>
      <c r="B50" s="14"/>
      <c r="C50" s="14"/>
      <c r="D50" s="14"/>
      <c r="E50" s="14"/>
      <c r="F50" s="41"/>
      <c r="G50" s="5" t="s">
        <v>60</v>
      </c>
      <c r="H50" s="4"/>
      <c r="I50" s="4"/>
      <c r="J50" s="36"/>
      <c r="M50" s="5"/>
      <c r="N50" s="5"/>
    </row>
    <row r="51" spans="1:14" ht="16.5" customHeight="1" x14ac:dyDescent="0.2">
      <c r="A51" s="40" t="s">
        <v>57</v>
      </c>
      <c r="B51" s="14"/>
      <c r="C51" s="14"/>
      <c r="D51" s="14"/>
      <c r="E51" s="4"/>
      <c r="F51" s="41"/>
      <c r="G51" s="5" t="s">
        <v>62</v>
      </c>
      <c r="H51" s="4"/>
      <c r="I51" s="4"/>
      <c r="J51" s="36"/>
      <c r="M51" s="5"/>
      <c r="N51" s="5"/>
    </row>
    <row r="52" spans="1:14" ht="14.25" customHeight="1" x14ac:dyDescent="0.2">
      <c r="A52" s="40" t="s">
        <v>59</v>
      </c>
      <c r="B52" s="14"/>
      <c r="C52" s="4"/>
      <c r="D52" s="4"/>
      <c r="F52" s="41" t="s">
        <v>63</v>
      </c>
      <c r="G52" s="5" t="s">
        <v>64</v>
      </c>
      <c r="H52" s="4"/>
      <c r="I52" s="4"/>
      <c r="J52" s="36"/>
      <c r="M52" s="5"/>
      <c r="N52" s="5"/>
    </row>
    <row r="53" spans="1:14" ht="15.75" x14ac:dyDescent="0.25">
      <c r="A53" s="44" t="s">
        <v>61</v>
      </c>
      <c r="F53" s="45"/>
      <c r="G53" s="5" t="s">
        <v>107</v>
      </c>
      <c r="H53" s="4"/>
      <c r="I53" s="4"/>
      <c r="J53" s="36"/>
      <c r="M53" s="5"/>
      <c r="N53" s="5"/>
    </row>
    <row r="54" spans="1:14" ht="15.75" x14ac:dyDescent="0.25">
      <c r="F54" s="45"/>
      <c r="G54" s="5" t="s">
        <v>66</v>
      </c>
      <c r="H54" s="4"/>
      <c r="I54" s="4"/>
      <c r="J54" s="36"/>
      <c r="M54" s="5"/>
      <c r="N54" s="5"/>
    </row>
    <row r="55" spans="1:14" ht="16.5" x14ac:dyDescent="0.3">
      <c r="F55" s="41" t="s">
        <v>68</v>
      </c>
      <c r="G55" s="5" t="s">
        <v>69</v>
      </c>
      <c r="H55" s="4"/>
      <c r="I55" s="4"/>
      <c r="J55" s="36"/>
      <c r="M55" s="43"/>
      <c r="N55" s="5"/>
    </row>
    <row r="56" spans="1:14" ht="15" x14ac:dyDescent="0.2">
      <c r="E56" s="3"/>
      <c r="F56" s="3"/>
      <c r="G56" s="42" t="s">
        <v>70</v>
      </c>
      <c r="H56" s="4"/>
      <c r="I56" s="4"/>
      <c r="J56" s="36"/>
      <c r="M56" s="5"/>
      <c r="N56" s="5"/>
    </row>
    <row r="57" spans="1:14" ht="15" x14ac:dyDescent="0.2">
      <c r="A57" s="2"/>
      <c r="B57" s="2"/>
      <c r="C57" s="3"/>
      <c r="D57" s="3"/>
      <c r="F57" s="3"/>
      <c r="G57" s="5"/>
      <c r="H57" s="4"/>
      <c r="I57" s="4"/>
      <c r="J57" s="36"/>
    </row>
    <row r="58" spans="1:14" ht="16.5" customHeight="1" x14ac:dyDescent="0.2">
      <c r="A58" s="40"/>
      <c r="B58" s="14"/>
      <c r="C58" s="14"/>
      <c r="D58" s="14"/>
      <c r="E58" s="4"/>
      <c r="F58" s="41"/>
      <c r="G58" s="5"/>
      <c r="H58" s="4"/>
      <c r="I58" s="4"/>
      <c r="J58" s="36"/>
      <c r="M58" s="5"/>
      <c r="N58" s="5"/>
    </row>
    <row r="59" spans="1:14" ht="14.25" customHeight="1" x14ac:dyDescent="0.2">
      <c r="A59" s="40"/>
      <c r="B59" s="14"/>
      <c r="C59" s="4"/>
      <c r="D59" s="4"/>
      <c r="F59" s="4"/>
      <c r="G59" s="5"/>
      <c r="H59" s="4"/>
      <c r="I59" s="4"/>
      <c r="J59" s="36"/>
      <c r="M59" s="5"/>
      <c r="N59" s="5"/>
    </row>
    <row r="60" spans="1:14" ht="15" x14ac:dyDescent="0.2">
      <c r="A60" s="44"/>
      <c r="F60" s="41"/>
      <c r="G60" s="5"/>
      <c r="H60" s="4"/>
      <c r="I60" s="4"/>
      <c r="J60" s="36"/>
      <c r="M60" s="5"/>
      <c r="N60" s="5"/>
    </row>
    <row r="61" spans="1:14" ht="15.75" x14ac:dyDescent="0.25">
      <c r="F61" s="45"/>
      <c r="G61" s="5"/>
      <c r="H61" s="4"/>
      <c r="I61" s="4"/>
      <c r="J61" s="36"/>
      <c r="M61" s="5"/>
      <c r="N61" s="5"/>
    </row>
    <row r="62" spans="1:14" ht="16.5" x14ac:dyDescent="0.3">
      <c r="F62" s="45"/>
      <c r="G62" s="5"/>
      <c r="H62" s="4"/>
      <c r="I62" s="4"/>
      <c r="J62" s="36"/>
      <c r="M62" s="43"/>
      <c r="N62" s="5"/>
    </row>
    <row r="63" spans="1:14" ht="15" x14ac:dyDescent="0.2">
      <c r="E63" s="3"/>
      <c r="F63" s="41"/>
      <c r="G63" s="5"/>
      <c r="H63" s="4"/>
      <c r="I63" s="4"/>
      <c r="J63" s="36"/>
      <c r="M63" s="5"/>
      <c r="N63" s="5"/>
    </row>
    <row r="64" spans="1:14" ht="15" x14ac:dyDescent="0.2">
      <c r="A64" s="2"/>
      <c r="B64" s="2"/>
      <c r="C64" s="3"/>
      <c r="D64" s="3"/>
      <c r="F64" s="3"/>
      <c r="G64" s="5"/>
      <c r="H64" s="4"/>
      <c r="I64" s="4"/>
      <c r="J64" s="36"/>
    </row>
  </sheetData>
  <customSheetViews>
    <customSheetView guid="{D813C7F1-82AD-4177-A0B6-DF780F250157}" showPageBreaks="1" printArea="1" topLeftCell="A4">
      <selection activeCell="A19" sqref="A19:E19"/>
      <rowBreaks count="1" manualBreakCount="1">
        <brk id="421" max="16383" man="1"/>
      </rowBreaks>
      <pageMargins left="0.4" right="0.24" top="0.48" bottom="0.48" header="0.5" footer="0.5"/>
      <pageSetup paperSize="8" scale="76" orientation="landscape" r:id="rId1"/>
      <headerFooter alignWithMargins="0"/>
    </customSheetView>
    <customSheetView guid="{AFA97FE5-EB2D-4EBD-A937-DC2E6D78335A}" showPageBreaks="1" printArea="1" topLeftCell="A19">
      <selection activeCell="A21" sqref="A21"/>
      <rowBreaks count="1" manualBreakCount="1">
        <brk id="421" max="16383" man="1"/>
      </rowBreaks>
      <pageMargins left="0.4" right="0.24" top="0.48" bottom="0.48" header="0.5" footer="0.5"/>
      <pageSetup paperSize="8" scale="76" orientation="landscape" r:id="rId2"/>
      <headerFooter alignWithMargins="0"/>
    </customSheetView>
    <customSheetView guid="{A1E0DC65-553C-444F-B2FF-A96031258B72}" topLeftCell="A7">
      <selection activeCell="D17" sqref="D17"/>
      <rowBreaks count="1" manualBreakCount="1">
        <brk id="421" max="16383" man="1"/>
      </rowBreaks>
      <pageMargins left="0.4" right="0.24" top="0.48" bottom="0.48" header="0.5" footer="0.5"/>
      <pageSetup paperSize="8" scale="76" orientation="landscape" r:id="rId3"/>
      <headerFooter alignWithMargins="0"/>
    </customSheetView>
  </customSheetViews>
  <mergeCells count="2">
    <mergeCell ref="A4:O4"/>
    <mergeCell ref="C6:D6"/>
  </mergeCells>
  <hyperlinks>
    <hyperlink ref="A5" location="INDEX!A1" display="BACK TO INDEX"/>
    <hyperlink ref="A3" r:id="rId4"/>
  </hyperlinks>
  <pageMargins left="0.4" right="0.24" top="0.48" bottom="0.48" header="0.5" footer="0.5"/>
  <pageSetup paperSize="8" scale="76" orientation="landscape" r:id="rId5"/>
  <headerFooter alignWithMargins="0"/>
  <rowBreaks count="1" manualBreakCount="1">
    <brk id="421" max="16383" man="1"/>
  </rowBreaks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F16" sqref="F16"/>
    </sheetView>
  </sheetViews>
  <sheetFormatPr defaultRowHeight="12.75" x14ac:dyDescent="0.2"/>
  <cols>
    <col min="1" max="1" width="28.5703125" style="126" customWidth="1"/>
    <col min="2" max="2" width="9.28515625" style="126" customWidth="1"/>
    <col min="3" max="4" width="9.7109375" style="126" customWidth="1"/>
    <col min="5" max="5" width="8.7109375" style="126" customWidth="1"/>
    <col min="6" max="6" width="22.85546875" style="126" customWidth="1"/>
    <col min="7" max="7" width="16" style="126" customWidth="1"/>
    <col min="8" max="9" width="18.42578125" style="126" customWidth="1"/>
    <col min="10" max="16384" width="9.140625" style="126"/>
  </cols>
  <sheetData>
    <row r="1" spans="1:9" x14ac:dyDescent="0.2">
      <c r="A1" s="46"/>
      <c r="B1" s="123"/>
      <c r="C1" s="124"/>
      <c r="D1" s="124"/>
      <c r="E1" s="124"/>
      <c r="F1" s="124"/>
      <c r="G1" s="125"/>
    </row>
    <row r="2" spans="1:9" x14ac:dyDescent="0.2">
      <c r="A2" s="127"/>
      <c r="B2" s="127"/>
      <c r="C2" s="50"/>
      <c r="D2" s="50"/>
    </row>
    <row r="3" spans="1:9" x14ac:dyDescent="0.2">
      <c r="A3" s="127"/>
      <c r="B3" s="127"/>
      <c r="C3" s="50"/>
      <c r="D3" s="50"/>
    </row>
    <row r="4" spans="1:9" x14ac:dyDescent="0.2">
      <c r="A4" s="127"/>
      <c r="B4" s="127"/>
      <c r="C4" s="50"/>
      <c r="D4" s="50"/>
    </row>
    <row r="5" spans="1:9" x14ac:dyDescent="0.2">
      <c r="A5" s="105" t="s">
        <v>0</v>
      </c>
      <c r="B5" s="123"/>
      <c r="E5" s="50"/>
      <c r="F5" s="123"/>
      <c r="G5" s="128"/>
      <c r="H5" s="128"/>
      <c r="I5" s="128"/>
    </row>
    <row r="6" spans="1:9" ht="30" customHeight="1" x14ac:dyDescent="0.2">
      <c r="A6" s="495" t="s">
        <v>125</v>
      </c>
      <c r="B6" s="498"/>
      <c r="C6" s="498"/>
      <c r="D6" s="498"/>
      <c r="E6" s="498"/>
      <c r="F6" s="498"/>
      <c r="G6" s="498"/>
      <c r="H6" s="498"/>
      <c r="I6" s="129"/>
    </row>
    <row r="7" spans="1:9" x14ac:dyDescent="0.2">
      <c r="B7" s="123"/>
      <c r="C7" s="124"/>
      <c r="D7" s="124"/>
      <c r="E7" s="124"/>
      <c r="F7" s="124"/>
      <c r="G7" s="125"/>
    </row>
    <row r="8" spans="1:9" x14ac:dyDescent="0.2">
      <c r="A8" s="130" t="s">
        <v>73</v>
      </c>
      <c r="B8" s="123"/>
      <c r="C8" s="124"/>
      <c r="D8" s="124"/>
      <c r="E8" s="124"/>
      <c r="F8" s="124"/>
      <c r="G8" s="125"/>
    </row>
    <row r="9" spans="1:9" s="131" customFormat="1" ht="50.25" customHeight="1" x14ac:dyDescent="0.2">
      <c r="A9" s="52" t="s">
        <v>74</v>
      </c>
      <c r="B9" s="54" t="s">
        <v>75</v>
      </c>
      <c r="C9" s="493" t="s">
        <v>126</v>
      </c>
      <c r="D9" s="499"/>
      <c r="E9" s="106" t="s">
        <v>127</v>
      </c>
      <c r="F9" s="54" t="s">
        <v>78</v>
      </c>
      <c r="G9" s="55" t="s">
        <v>128</v>
      </c>
      <c r="H9" s="55" t="s">
        <v>15</v>
      </c>
      <c r="I9" s="55" t="s">
        <v>16</v>
      </c>
    </row>
    <row r="10" spans="1:9" ht="16.5" customHeight="1" x14ac:dyDescent="0.2">
      <c r="A10" s="57" t="s">
        <v>130</v>
      </c>
      <c r="B10" s="58" t="s">
        <v>456</v>
      </c>
      <c r="C10" s="61">
        <v>42750</v>
      </c>
      <c r="D10" s="60">
        <f>C10</f>
        <v>42750</v>
      </c>
      <c r="E10" s="132">
        <f>C10+6</f>
        <v>42756</v>
      </c>
      <c r="F10" s="133" t="s">
        <v>457</v>
      </c>
      <c r="G10" s="134">
        <v>42758</v>
      </c>
      <c r="H10" s="135">
        <f>G10+15</f>
        <v>42773</v>
      </c>
      <c r="I10" s="135">
        <f>H10+11</f>
        <v>42784</v>
      </c>
    </row>
    <row r="11" spans="1:9" ht="16.5" customHeight="1" x14ac:dyDescent="0.2">
      <c r="A11" s="136"/>
      <c r="B11" s="137"/>
      <c r="C11" s="132"/>
      <c r="D11" s="138"/>
      <c r="E11" s="132"/>
      <c r="F11" s="148" t="s">
        <v>409</v>
      </c>
      <c r="G11" s="139"/>
      <c r="H11" s="140"/>
      <c r="I11" s="140"/>
    </row>
    <row r="12" spans="1:9" ht="16.5" customHeight="1" x14ac:dyDescent="0.2">
      <c r="A12" s="141"/>
      <c r="B12" s="142"/>
      <c r="C12" s="143"/>
      <c r="D12" s="144"/>
      <c r="E12" s="143"/>
      <c r="F12" s="145"/>
      <c r="G12" s="146"/>
      <c r="H12" s="147"/>
      <c r="I12" s="147"/>
    </row>
    <row r="13" spans="1:9" ht="16.5" customHeight="1" x14ac:dyDescent="0.2">
      <c r="A13" s="57" t="s">
        <v>129</v>
      </c>
      <c r="B13" s="58" t="s">
        <v>456</v>
      </c>
      <c r="C13" s="61">
        <v>42757</v>
      </c>
      <c r="D13" s="60">
        <f>C13</f>
        <v>42757</v>
      </c>
      <c r="E13" s="132">
        <f>C13+6</f>
        <v>42763</v>
      </c>
      <c r="F13" s="133" t="s">
        <v>458</v>
      </c>
      <c r="G13" s="134">
        <v>42765</v>
      </c>
      <c r="H13" s="135">
        <f>G13+15</f>
        <v>42780</v>
      </c>
      <c r="I13" s="135">
        <f>H13+11</f>
        <v>42791</v>
      </c>
    </row>
    <row r="14" spans="1:9" ht="16.5" customHeight="1" x14ac:dyDescent="0.2">
      <c r="A14" s="136"/>
      <c r="B14" s="137"/>
      <c r="C14" s="132"/>
      <c r="D14" s="138"/>
      <c r="E14" s="132"/>
      <c r="F14" s="148" t="s">
        <v>448</v>
      </c>
      <c r="G14" s="139"/>
      <c r="H14" s="140"/>
      <c r="I14" s="140"/>
    </row>
    <row r="15" spans="1:9" ht="16.5" customHeight="1" x14ac:dyDescent="0.2">
      <c r="A15" s="141"/>
      <c r="B15" s="142"/>
      <c r="C15" s="143"/>
      <c r="D15" s="144"/>
      <c r="E15" s="143"/>
      <c r="F15" s="145"/>
      <c r="G15" s="146"/>
      <c r="H15" s="147"/>
      <c r="I15" s="147"/>
    </row>
    <row r="16" spans="1:9" ht="16.5" customHeight="1" x14ac:dyDescent="0.2">
      <c r="A16" s="468" t="s">
        <v>234</v>
      </c>
      <c r="B16" s="58"/>
      <c r="C16" s="61">
        <v>42764</v>
      </c>
      <c r="D16" s="60">
        <f>C16</f>
        <v>42764</v>
      </c>
      <c r="E16" s="132">
        <f>C16+6</f>
        <v>42770</v>
      </c>
      <c r="F16" s="133" t="s">
        <v>459</v>
      </c>
      <c r="G16" s="134">
        <v>42772</v>
      </c>
      <c r="H16" s="135">
        <f>G16+15</f>
        <v>42787</v>
      </c>
      <c r="I16" s="135">
        <f>H16+11</f>
        <v>42798</v>
      </c>
    </row>
    <row r="17" spans="1:9" ht="16.5" customHeight="1" x14ac:dyDescent="0.2">
      <c r="A17" s="136"/>
      <c r="B17" s="137"/>
      <c r="C17" s="132"/>
      <c r="D17" s="138"/>
      <c r="E17" s="132"/>
      <c r="F17" s="148" t="s">
        <v>450</v>
      </c>
      <c r="G17" s="139"/>
      <c r="H17" s="140"/>
      <c r="I17" s="140"/>
    </row>
    <row r="18" spans="1:9" ht="16.5" customHeight="1" x14ac:dyDescent="0.2">
      <c r="A18" s="141"/>
      <c r="B18" s="142"/>
      <c r="C18" s="143"/>
      <c r="D18" s="144"/>
      <c r="E18" s="143"/>
      <c r="F18" s="145"/>
      <c r="G18" s="146"/>
      <c r="H18" s="147"/>
      <c r="I18" s="147"/>
    </row>
    <row r="19" spans="1:9" ht="16.5" customHeight="1" x14ac:dyDescent="0.2">
      <c r="A19" s="57" t="s">
        <v>130</v>
      </c>
      <c r="B19" s="58" t="s">
        <v>525</v>
      </c>
      <c r="C19" s="61">
        <v>42771</v>
      </c>
      <c r="D19" s="60">
        <f>C19</f>
        <v>42771</v>
      </c>
      <c r="E19" s="132">
        <f>C19+6</f>
        <v>42777</v>
      </c>
      <c r="F19" s="133" t="s">
        <v>526</v>
      </c>
      <c r="G19" s="134">
        <v>42779</v>
      </c>
      <c r="H19" s="135">
        <f>G19+15</f>
        <v>42794</v>
      </c>
      <c r="I19" s="135">
        <f>H19+11</f>
        <v>42805</v>
      </c>
    </row>
    <row r="20" spans="1:9" ht="16.5" customHeight="1" x14ac:dyDescent="0.2">
      <c r="A20" s="136"/>
      <c r="B20" s="137"/>
      <c r="C20" s="132"/>
      <c r="D20" s="138"/>
      <c r="E20" s="132"/>
      <c r="F20" s="148" t="s">
        <v>452</v>
      </c>
      <c r="G20" s="139"/>
      <c r="H20" s="140"/>
      <c r="I20" s="140"/>
    </row>
    <row r="21" spans="1:9" ht="16.5" customHeight="1" x14ac:dyDescent="0.2">
      <c r="A21" s="141"/>
      <c r="B21" s="142"/>
      <c r="C21" s="143"/>
      <c r="D21" s="144"/>
      <c r="E21" s="143"/>
      <c r="F21" s="145"/>
      <c r="G21" s="146"/>
      <c r="H21" s="147"/>
      <c r="I21" s="147"/>
    </row>
    <row r="22" spans="1:9" ht="16.5" customHeight="1" x14ac:dyDescent="0.2">
      <c r="A22" s="57" t="s">
        <v>129</v>
      </c>
      <c r="B22" s="58" t="s">
        <v>525</v>
      </c>
      <c r="C22" s="61">
        <v>42778</v>
      </c>
      <c r="D22" s="60">
        <f>C22</f>
        <v>42778</v>
      </c>
      <c r="E22" s="132">
        <f>C22+6</f>
        <v>42784</v>
      </c>
      <c r="F22" s="133" t="s">
        <v>527</v>
      </c>
      <c r="G22" s="134">
        <v>42786</v>
      </c>
      <c r="H22" s="135">
        <f>G22+15</f>
        <v>42801</v>
      </c>
      <c r="I22" s="135">
        <f>H22+11</f>
        <v>42812</v>
      </c>
    </row>
    <row r="23" spans="1:9" ht="16.5" customHeight="1" x14ac:dyDescent="0.2">
      <c r="A23" s="136"/>
      <c r="B23" s="137"/>
      <c r="C23" s="132"/>
      <c r="D23" s="138"/>
      <c r="E23" s="132"/>
      <c r="F23" s="148" t="s">
        <v>521</v>
      </c>
      <c r="G23" s="139"/>
      <c r="H23" s="140"/>
      <c r="I23" s="140"/>
    </row>
    <row r="24" spans="1:9" ht="16.5" customHeight="1" x14ac:dyDescent="0.2">
      <c r="A24" s="141"/>
      <c r="B24" s="142"/>
      <c r="C24" s="143"/>
      <c r="D24" s="144"/>
      <c r="E24" s="143"/>
      <c r="F24" s="145"/>
      <c r="G24" s="146"/>
      <c r="H24" s="147"/>
      <c r="I24" s="147"/>
    </row>
    <row r="25" spans="1:9" ht="16.5" customHeight="1" x14ac:dyDescent="0.2">
      <c r="A25" s="149"/>
      <c r="B25" s="137"/>
      <c r="C25" s="150"/>
      <c r="D25" s="150"/>
      <c r="E25" s="150"/>
      <c r="F25" s="151"/>
      <c r="G25" s="150"/>
      <c r="H25" s="152">
        <f>H16-$C$16</f>
        <v>23</v>
      </c>
      <c r="I25" s="152">
        <f>I16-$C$16</f>
        <v>34</v>
      </c>
    </row>
    <row r="26" spans="1:9" ht="12.75" customHeight="1" x14ac:dyDescent="0.2">
      <c r="A26" s="153" t="s">
        <v>98</v>
      </c>
      <c r="B26" s="153" t="s">
        <v>92</v>
      </c>
      <c r="C26" s="154" t="s">
        <v>99</v>
      </c>
      <c r="D26" s="154"/>
      <c r="E26" s="154"/>
      <c r="F26" s="155"/>
      <c r="G26" s="156"/>
      <c r="H26" s="157"/>
      <c r="I26" s="157"/>
    </row>
    <row r="27" spans="1:9" ht="12.75" customHeight="1" x14ac:dyDescent="0.2">
      <c r="A27" s="153"/>
      <c r="B27" s="153"/>
      <c r="C27" s="154"/>
      <c r="D27" s="154"/>
      <c r="E27" s="154"/>
      <c r="F27" s="155"/>
      <c r="G27" s="156"/>
      <c r="H27" s="157"/>
      <c r="I27" s="157"/>
    </row>
    <row r="28" spans="1:9" ht="12.75" customHeight="1" x14ac:dyDescent="0.2">
      <c r="A28" s="158" t="s">
        <v>104</v>
      </c>
      <c r="B28" s="158"/>
      <c r="C28" s="154"/>
      <c r="D28" s="154"/>
      <c r="E28" s="154"/>
      <c r="F28" s="155"/>
      <c r="G28" s="156"/>
      <c r="H28" s="157"/>
      <c r="I28" s="157"/>
    </row>
    <row r="29" spans="1:9" ht="12.75" customHeight="1" x14ac:dyDescent="0.2">
      <c r="A29" s="159" t="s">
        <v>50</v>
      </c>
      <c r="B29" s="125"/>
      <c r="C29" s="125"/>
      <c r="D29" s="125"/>
      <c r="E29" s="154"/>
      <c r="F29" s="155"/>
      <c r="G29" s="157"/>
      <c r="H29" s="157"/>
      <c r="I29" s="157"/>
    </row>
    <row r="30" spans="1:9" ht="15" customHeight="1" x14ac:dyDescent="0.2">
      <c r="A30" s="160" t="s">
        <v>105</v>
      </c>
      <c r="B30" s="125"/>
      <c r="C30" s="125"/>
      <c r="D30" s="125"/>
      <c r="E30" s="154"/>
      <c r="F30" s="161"/>
      <c r="G30" s="162"/>
    </row>
    <row r="31" spans="1:9" ht="15" customHeight="1" x14ac:dyDescent="0.2">
      <c r="A31" s="131" t="s">
        <v>106</v>
      </c>
      <c r="B31" s="128"/>
      <c r="C31" s="128"/>
      <c r="D31" s="128"/>
      <c r="E31" s="125"/>
      <c r="F31" s="163" t="s">
        <v>51</v>
      </c>
      <c r="H31" s="164"/>
      <c r="I31" s="164"/>
    </row>
    <row r="32" spans="1:9" ht="15" customHeight="1" x14ac:dyDescent="0.2">
      <c r="A32" s="127" t="s">
        <v>55</v>
      </c>
      <c r="B32" s="128"/>
      <c r="C32" s="128"/>
      <c r="D32" s="128"/>
      <c r="E32" s="125"/>
      <c r="F32" s="41" t="s">
        <v>53</v>
      </c>
      <c r="G32" s="5" t="s">
        <v>56</v>
      </c>
      <c r="H32" s="165"/>
      <c r="I32" s="165"/>
    </row>
    <row r="33" spans="1:9" ht="15" customHeight="1" x14ac:dyDescent="0.2">
      <c r="A33" s="127" t="s">
        <v>57</v>
      </c>
      <c r="B33" s="128"/>
      <c r="C33" s="128"/>
      <c r="D33" s="128"/>
      <c r="E33" s="125"/>
      <c r="F33" s="41"/>
      <c r="G33" s="5" t="s">
        <v>58</v>
      </c>
      <c r="H33" s="165"/>
      <c r="I33" s="165"/>
    </row>
    <row r="34" spans="1:9" ht="15" customHeight="1" x14ac:dyDescent="0.2">
      <c r="A34" s="127" t="s">
        <v>59</v>
      </c>
      <c r="B34" s="128"/>
      <c r="C34" s="125"/>
      <c r="D34" s="125"/>
      <c r="E34" s="128"/>
      <c r="F34" s="41"/>
      <c r="G34" s="5" t="s">
        <v>60</v>
      </c>
      <c r="H34" s="165"/>
      <c r="I34" s="165"/>
    </row>
    <row r="35" spans="1:9" ht="15" customHeight="1" x14ac:dyDescent="0.2">
      <c r="A35" s="166" t="s">
        <v>61</v>
      </c>
      <c r="E35" s="128"/>
      <c r="F35" s="41"/>
      <c r="G35" s="5" t="s">
        <v>62</v>
      </c>
      <c r="H35" s="165"/>
      <c r="I35" s="165"/>
    </row>
    <row r="36" spans="1:9" ht="15" customHeight="1" x14ac:dyDescent="0.2">
      <c r="E36" s="125"/>
      <c r="F36" s="41" t="s">
        <v>63</v>
      </c>
      <c r="G36" s="5" t="s">
        <v>64</v>
      </c>
    </row>
    <row r="37" spans="1:9" ht="14.25" x14ac:dyDescent="0.25">
      <c r="F37" s="45"/>
      <c r="G37" s="5" t="s">
        <v>107</v>
      </c>
      <c r="H37" s="165"/>
      <c r="I37" s="165"/>
    </row>
    <row r="38" spans="1:9" ht="14.25" x14ac:dyDescent="0.25">
      <c r="F38" s="45"/>
      <c r="G38" s="5" t="s">
        <v>66</v>
      </c>
      <c r="H38" s="165"/>
      <c r="I38" s="165"/>
    </row>
    <row r="39" spans="1:9" x14ac:dyDescent="0.2">
      <c r="A39" s="123"/>
      <c r="B39" s="123"/>
      <c r="C39" s="124"/>
      <c r="D39" s="124"/>
      <c r="F39" s="41" t="s">
        <v>68</v>
      </c>
      <c r="G39" s="5" t="s">
        <v>69</v>
      </c>
      <c r="H39" s="165"/>
      <c r="I39" s="165"/>
    </row>
    <row r="40" spans="1:9" ht="14.25" x14ac:dyDescent="0.2">
      <c r="A40" s="123"/>
      <c r="B40" s="123"/>
      <c r="C40" s="124"/>
      <c r="D40" s="124"/>
      <c r="F40" s="3"/>
      <c r="G40" s="42" t="s">
        <v>70</v>
      </c>
      <c r="H40" s="167"/>
      <c r="I40" s="167"/>
    </row>
    <row r="41" spans="1:9" x14ac:dyDescent="0.2">
      <c r="A41" s="123"/>
      <c r="B41" s="123"/>
      <c r="C41" s="124"/>
      <c r="D41" s="124"/>
      <c r="E41" s="124"/>
      <c r="F41" s="124"/>
    </row>
    <row r="42" spans="1:9" x14ac:dyDescent="0.2">
      <c r="E42" s="124"/>
      <c r="F42" s="124"/>
      <c r="G42" s="125"/>
    </row>
    <row r="43" spans="1:9" x14ac:dyDescent="0.2">
      <c r="E43" s="124"/>
      <c r="F43" s="124"/>
      <c r="G43" s="125"/>
    </row>
  </sheetData>
  <customSheetViews>
    <customSheetView guid="{D813C7F1-82AD-4177-A0B6-DF780F250157}" topLeftCell="A7">
      <selection activeCell="I29" sqref="I29"/>
      <pageMargins left="0.7" right="0.7" top="0.75" bottom="0.75" header="0.3" footer="0.3"/>
      <pageSetup orientation="portrait" r:id="rId1"/>
    </customSheetView>
    <customSheetView guid="{AFA97FE5-EB2D-4EBD-A937-DC2E6D78335A}">
      <selection activeCell="F16" sqref="F16"/>
      <pageMargins left="0.7" right="0.7" top="0.75" bottom="0.75" header="0.3" footer="0.3"/>
      <pageSetup orientation="portrait" r:id="rId2"/>
    </customSheetView>
    <customSheetView guid="{A1E0DC65-553C-444F-B2FF-A96031258B72}" topLeftCell="A7">
      <selection activeCell="C71" sqref="C71"/>
      <pageMargins left="0.7" right="0.7" top="0.75" bottom="0.75" header="0.3" footer="0.3"/>
      <pageSetup orientation="portrait" r:id="rId3"/>
    </customSheetView>
  </customSheetViews>
  <mergeCells count="2">
    <mergeCell ref="A6:H6"/>
    <mergeCell ref="C9:D9"/>
  </mergeCells>
  <pageMargins left="0.7" right="0.7" top="0.75" bottom="0.75" header="0.3" footer="0.3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10" zoomScaleNormal="100" workbookViewId="0">
      <selection activeCell="A28" sqref="A28"/>
    </sheetView>
  </sheetViews>
  <sheetFormatPr defaultRowHeight="12.75" x14ac:dyDescent="0.2"/>
  <cols>
    <col min="1" max="1" width="28.7109375" style="5" customWidth="1"/>
    <col min="2" max="2" width="10.85546875" style="5" customWidth="1"/>
    <col min="3" max="4" width="8.28515625" style="5" customWidth="1"/>
    <col min="5" max="5" width="8.7109375" style="5" customWidth="1"/>
    <col min="6" max="6" width="30" style="5" customWidth="1"/>
    <col min="7" max="7" width="8.42578125" style="5" customWidth="1"/>
    <col min="8" max="8" width="15.7109375" style="5" customWidth="1"/>
    <col min="9" max="9" width="17.42578125" style="5" customWidth="1"/>
    <col min="10" max="10" width="16.85546875" style="5" customWidth="1"/>
    <col min="11" max="11" width="17" style="5" customWidth="1"/>
    <col min="12" max="12" width="13.7109375" style="5" customWidth="1"/>
    <col min="13" max="16384" width="9.140625" style="5"/>
  </cols>
  <sheetData>
    <row r="1" spans="1:14" x14ac:dyDescent="0.2">
      <c r="A1" s="46"/>
      <c r="B1" s="2"/>
      <c r="C1" s="3"/>
      <c r="D1" s="3"/>
      <c r="E1" s="3"/>
      <c r="F1" s="3"/>
      <c r="G1" s="4"/>
      <c r="H1" s="4"/>
    </row>
    <row r="2" spans="1:14" x14ac:dyDescent="0.2">
      <c r="A2" s="40"/>
      <c r="B2" s="40"/>
      <c r="C2" s="48"/>
      <c r="D2" s="48"/>
    </row>
    <row r="3" spans="1:14" x14ac:dyDescent="0.2">
      <c r="A3" s="40"/>
      <c r="B3" s="40"/>
      <c r="C3" s="48"/>
      <c r="D3" s="48"/>
    </row>
    <row r="4" spans="1:14" x14ac:dyDescent="0.2">
      <c r="A4" s="105" t="s">
        <v>0</v>
      </c>
      <c r="B4" s="2"/>
      <c r="E4" s="50"/>
      <c r="F4" s="2"/>
      <c r="G4" s="14"/>
      <c r="H4" s="14"/>
      <c r="I4" s="14"/>
      <c r="J4" s="14"/>
      <c r="K4" s="14"/>
      <c r="L4" s="14"/>
      <c r="M4" s="14"/>
      <c r="N4" s="14"/>
    </row>
    <row r="5" spans="1:14" ht="30" customHeight="1" x14ac:dyDescent="0.2">
      <c r="A5" s="495" t="s">
        <v>131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14"/>
      <c r="M5" s="14"/>
      <c r="N5" s="14"/>
    </row>
    <row r="6" spans="1:14" ht="9.75" customHeight="1" x14ac:dyDescent="0.2">
      <c r="B6" s="2"/>
      <c r="C6" s="3"/>
      <c r="D6" s="3"/>
      <c r="E6" s="3"/>
      <c r="F6" s="3"/>
      <c r="G6" s="4"/>
      <c r="H6" s="4"/>
    </row>
    <row r="7" spans="1:14" x14ac:dyDescent="0.2">
      <c r="A7" s="168" t="s">
        <v>132</v>
      </c>
      <c r="B7" s="3"/>
      <c r="C7" s="3"/>
      <c r="D7" s="168" t="s">
        <v>133</v>
      </c>
      <c r="G7" s="4"/>
      <c r="H7" s="4"/>
    </row>
    <row r="8" spans="1:14" x14ac:dyDescent="0.2">
      <c r="A8" s="168" t="s">
        <v>311</v>
      </c>
      <c r="B8" s="3"/>
      <c r="C8" s="3"/>
      <c r="D8" s="168" t="s">
        <v>313</v>
      </c>
      <c r="G8" s="4"/>
      <c r="H8" s="4"/>
    </row>
    <row r="9" spans="1:14" x14ac:dyDescent="0.2">
      <c r="A9" s="168" t="s">
        <v>312</v>
      </c>
      <c r="B9" s="3"/>
      <c r="C9" s="3"/>
      <c r="D9" s="168" t="s">
        <v>314</v>
      </c>
      <c r="G9" s="4"/>
      <c r="H9" s="4"/>
    </row>
    <row r="10" spans="1:14" x14ac:dyDescent="0.2">
      <c r="A10" s="168"/>
      <c r="B10" s="3"/>
      <c r="C10" s="3"/>
      <c r="D10" s="168"/>
      <c r="G10" s="4"/>
      <c r="H10" s="4"/>
    </row>
    <row r="11" spans="1:14" x14ac:dyDescent="0.2">
      <c r="A11" s="51" t="s">
        <v>73</v>
      </c>
      <c r="B11" s="2"/>
      <c r="C11" s="3"/>
      <c r="D11" s="3"/>
      <c r="E11" s="3"/>
      <c r="F11" s="3"/>
      <c r="G11" s="4"/>
      <c r="H11" s="4"/>
    </row>
    <row r="12" spans="1:14" ht="52.5" customHeight="1" x14ac:dyDescent="0.2">
      <c r="A12" s="52" t="s">
        <v>74</v>
      </c>
      <c r="B12" s="54" t="s">
        <v>75</v>
      </c>
      <c r="C12" s="493" t="s">
        <v>76</v>
      </c>
      <c r="D12" s="500"/>
      <c r="E12" s="106" t="s">
        <v>77</v>
      </c>
      <c r="F12" s="54" t="s">
        <v>78</v>
      </c>
      <c r="G12" s="55" t="s">
        <v>79</v>
      </c>
      <c r="H12" s="55" t="s">
        <v>134</v>
      </c>
      <c r="I12" s="55" t="s">
        <v>135</v>
      </c>
      <c r="J12" s="55" t="s">
        <v>136</v>
      </c>
      <c r="K12" s="169" t="s">
        <v>137</v>
      </c>
      <c r="L12" s="170"/>
      <c r="M12" s="56"/>
      <c r="N12" s="56"/>
    </row>
    <row r="13" spans="1:14" ht="15" customHeight="1" x14ac:dyDescent="0.2">
      <c r="A13" s="70" t="s">
        <v>393</v>
      </c>
      <c r="B13" s="71" t="s">
        <v>371</v>
      </c>
      <c r="C13" s="61">
        <v>42737</v>
      </c>
      <c r="D13" s="60">
        <f>C13</f>
        <v>42737</v>
      </c>
      <c r="E13" s="61">
        <f>+C13+3</f>
        <v>42740</v>
      </c>
      <c r="F13" s="114" t="s">
        <v>411</v>
      </c>
      <c r="G13" s="65">
        <v>42746</v>
      </c>
      <c r="H13" s="171">
        <f>G13+31</f>
        <v>42777</v>
      </c>
      <c r="I13" s="65">
        <f>G13+32</f>
        <v>42778</v>
      </c>
      <c r="J13" s="65">
        <f>G13+33</f>
        <v>42779</v>
      </c>
      <c r="K13" s="65">
        <f>G13+36</f>
        <v>42782</v>
      </c>
      <c r="L13" s="56"/>
      <c r="M13" s="56"/>
      <c r="N13" s="56"/>
    </row>
    <row r="14" spans="1:14" ht="15" customHeight="1" x14ac:dyDescent="0.2">
      <c r="A14" s="57" t="s">
        <v>513</v>
      </c>
      <c r="B14" s="58" t="s">
        <v>403</v>
      </c>
      <c r="C14" s="59">
        <v>42742</v>
      </c>
      <c r="D14" s="60">
        <f>C14</f>
        <v>42742</v>
      </c>
      <c r="E14" s="61">
        <f>+C14+2</f>
        <v>42744</v>
      </c>
      <c r="F14" s="172" t="s">
        <v>412</v>
      </c>
      <c r="G14" s="69"/>
      <c r="H14" s="80"/>
      <c r="I14" s="69"/>
      <c r="J14" s="69"/>
      <c r="K14" s="69"/>
      <c r="L14" s="56"/>
      <c r="M14" s="56"/>
      <c r="N14" s="56"/>
    </row>
    <row r="15" spans="1:14" ht="15" customHeight="1" x14ac:dyDescent="0.2">
      <c r="A15" s="173"/>
      <c r="B15" s="73"/>
      <c r="C15" s="74"/>
      <c r="D15" s="74"/>
      <c r="E15" s="74"/>
      <c r="F15" s="75"/>
      <c r="G15" s="76"/>
      <c r="H15" s="174"/>
      <c r="I15" s="76"/>
      <c r="J15" s="76"/>
      <c r="K15" s="76"/>
      <c r="L15" s="56"/>
      <c r="M15" s="56"/>
      <c r="N15" s="56"/>
    </row>
    <row r="16" spans="1:14" ht="15" customHeight="1" x14ac:dyDescent="0.2">
      <c r="A16" s="70" t="s">
        <v>86</v>
      </c>
      <c r="B16" s="71" t="s">
        <v>441</v>
      </c>
      <c r="C16" s="61">
        <v>42744</v>
      </c>
      <c r="D16" s="60">
        <f>C16</f>
        <v>42744</v>
      </c>
      <c r="E16" s="61">
        <f>+C16+3</f>
        <v>42747</v>
      </c>
      <c r="F16" s="114" t="s">
        <v>413</v>
      </c>
      <c r="G16" s="65">
        <v>42753</v>
      </c>
      <c r="H16" s="171">
        <f>G16+31</f>
        <v>42784</v>
      </c>
      <c r="I16" s="65">
        <f>G16+32</f>
        <v>42785</v>
      </c>
      <c r="J16" s="65">
        <f>G16+33</f>
        <v>42786</v>
      </c>
      <c r="K16" s="65">
        <f>G16+36</f>
        <v>42789</v>
      </c>
      <c r="L16" s="56"/>
      <c r="M16" s="56"/>
      <c r="N16" s="56"/>
    </row>
    <row r="17" spans="1:17" ht="15" customHeight="1" x14ac:dyDescent="0.2">
      <c r="A17" s="57" t="s">
        <v>553</v>
      </c>
      <c r="B17" s="58" t="s">
        <v>405</v>
      </c>
      <c r="C17" s="78">
        <v>42749</v>
      </c>
      <c r="D17" s="60">
        <f>C17</f>
        <v>42749</v>
      </c>
      <c r="E17" s="61">
        <f>+C17+2</f>
        <v>42751</v>
      </c>
      <c r="F17" s="172" t="s">
        <v>414</v>
      </c>
      <c r="G17" s="69"/>
      <c r="H17" s="80"/>
      <c r="I17" s="69"/>
      <c r="J17" s="69"/>
      <c r="K17" s="69"/>
      <c r="L17" s="56"/>
      <c r="M17" s="56"/>
      <c r="N17" s="56"/>
    </row>
    <row r="18" spans="1:17" ht="15" customHeight="1" x14ac:dyDescent="0.2">
      <c r="A18" s="173"/>
      <c r="B18" s="73"/>
      <c r="C18" s="74"/>
      <c r="D18" s="74"/>
      <c r="E18" s="74"/>
      <c r="F18" s="75"/>
      <c r="G18" s="76"/>
      <c r="H18" s="174"/>
      <c r="I18" s="76"/>
      <c r="J18" s="76"/>
      <c r="K18" s="76"/>
      <c r="L18" s="56"/>
      <c r="M18" s="56"/>
      <c r="N18" s="56"/>
    </row>
    <row r="19" spans="1:17" ht="15" customHeight="1" x14ac:dyDescent="0.2">
      <c r="A19" s="70" t="s">
        <v>370</v>
      </c>
      <c r="B19" s="71" t="s">
        <v>407</v>
      </c>
      <c r="C19" s="61">
        <v>42751</v>
      </c>
      <c r="D19" s="60">
        <f>C19</f>
        <v>42751</v>
      </c>
      <c r="E19" s="61">
        <f>+C19+3</f>
        <v>42754</v>
      </c>
      <c r="F19" s="114" t="s">
        <v>460</v>
      </c>
      <c r="G19" s="65">
        <v>42760</v>
      </c>
      <c r="H19" s="171">
        <f>G19+31</f>
        <v>42791</v>
      </c>
      <c r="I19" s="65">
        <f>G19+32</f>
        <v>42792</v>
      </c>
      <c r="J19" s="65">
        <f>G19+33</f>
        <v>42793</v>
      </c>
      <c r="K19" s="65">
        <f>G19+36</f>
        <v>42796</v>
      </c>
      <c r="L19" s="56"/>
      <c r="M19" s="56"/>
      <c r="N19" s="56"/>
    </row>
    <row r="20" spans="1:17" ht="15" customHeight="1" x14ac:dyDescent="0.2">
      <c r="A20" s="57" t="s">
        <v>443</v>
      </c>
      <c r="B20" s="58" t="s">
        <v>444</v>
      </c>
      <c r="C20" s="59">
        <v>42755</v>
      </c>
      <c r="D20" s="60">
        <f>C20</f>
        <v>42755</v>
      </c>
      <c r="E20" s="61">
        <f>+C20+2</f>
        <v>42757</v>
      </c>
      <c r="F20" s="172" t="s">
        <v>461</v>
      </c>
      <c r="G20" s="69"/>
      <c r="H20" s="80"/>
      <c r="I20" s="69"/>
      <c r="J20" s="69"/>
      <c r="K20" s="69"/>
      <c r="L20" s="56"/>
      <c r="M20" s="56"/>
      <c r="N20" s="56"/>
    </row>
    <row r="21" spans="1:17" ht="15" customHeight="1" x14ac:dyDescent="0.2">
      <c r="A21" s="173"/>
      <c r="B21" s="73"/>
      <c r="C21" s="74"/>
      <c r="D21" s="74"/>
      <c r="E21" s="74"/>
      <c r="F21" s="75"/>
      <c r="G21" s="76"/>
      <c r="H21" s="174"/>
      <c r="I21" s="76"/>
      <c r="J21" s="76"/>
      <c r="K21" s="76"/>
      <c r="L21" s="56"/>
      <c r="M21" s="56"/>
      <c r="N21" s="56"/>
    </row>
    <row r="22" spans="1:17" ht="15" customHeight="1" x14ac:dyDescent="0.2">
      <c r="A22" s="70" t="s">
        <v>393</v>
      </c>
      <c r="B22" s="71" t="s">
        <v>480</v>
      </c>
      <c r="C22" s="61">
        <v>42758</v>
      </c>
      <c r="D22" s="60">
        <f>C22</f>
        <v>42758</v>
      </c>
      <c r="E22" s="61">
        <f>+C22+3</f>
        <v>42761</v>
      </c>
      <c r="F22" s="114" t="s">
        <v>462</v>
      </c>
      <c r="G22" s="65">
        <v>42767</v>
      </c>
      <c r="H22" s="171">
        <f>G22+31</f>
        <v>42798</v>
      </c>
      <c r="I22" s="65">
        <f>G22+32</f>
        <v>42799</v>
      </c>
      <c r="J22" s="65">
        <f>G22+33</f>
        <v>42800</v>
      </c>
      <c r="K22" s="65">
        <f>G22+36</f>
        <v>42803</v>
      </c>
      <c r="L22" s="56"/>
      <c r="M22" s="56"/>
      <c r="N22" s="56"/>
    </row>
    <row r="23" spans="1:17" ht="15" customHeight="1" x14ac:dyDescent="0.2">
      <c r="A23" s="57" t="s">
        <v>445</v>
      </c>
      <c r="B23" s="58" t="s">
        <v>446</v>
      </c>
      <c r="C23" s="59">
        <v>42762</v>
      </c>
      <c r="D23" s="60">
        <f>C23</f>
        <v>42762</v>
      </c>
      <c r="E23" s="61">
        <f>+C23+2</f>
        <v>42764</v>
      </c>
      <c r="F23" s="172" t="s">
        <v>463</v>
      </c>
      <c r="G23" s="69"/>
      <c r="H23" s="80"/>
      <c r="I23" s="69"/>
      <c r="J23" s="69"/>
      <c r="K23" s="69"/>
      <c r="L23" s="56"/>
      <c r="M23" s="56"/>
      <c r="N23" s="56"/>
    </row>
    <row r="24" spans="1:17" ht="15" customHeight="1" x14ac:dyDescent="0.2">
      <c r="A24" s="173"/>
      <c r="B24" s="73"/>
      <c r="C24" s="74"/>
      <c r="D24" s="74"/>
      <c r="E24" s="74"/>
      <c r="F24" s="75"/>
      <c r="G24" s="76"/>
      <c r="H24" s="174"/>
      <c r="I24" s="76"/>
      <c r="J24" s="76"/>
      <c r="K24" s="76"/>
      <c r="L24" s="56"/>
      <c r="M24" s="56"/>
      <c r="N24" s="56"/>
    </row>
    <row r="25" spans="1:17" ht="15" customHeight="1" x14ac:dyDescent="0.2">
      <c r="A25" s="468" t="s">
        <v>234</v>
      </c>
      <c r="B25" s="71"/>
      <c r="C25" s="61">
        <v>42765</v>
      </c>
      <c r="D25" s="60">
        <f>C25</f>
        <v>42765</v>
      </c>
      <c r="E25" s="61">
        <f>+C25+3</f>
        <v>42768</v>
      </c>
      <c r="F25" s="443" t="s">
        <v>234</v>
      </c>
      <c r="G25" s="65">
        <v>42774</v>
      </c>
      <c r="H25" s="171">
        <f>G25+31</f>
        <v>42805</v>
      </c>
      <c r="I25" s="65">
        <f>G25+32</f>
        <v>42806</v>
      </c>
      <c r="J25" s="65">
        <f>G25+33</f>
        <v>42807</v>
      </c>
      <c r="K25" s="65">
        <f>G25+36</f>
        <v>42810</v>
      </c>
      <c r="L25" s="56"/>
      <c r="M25" s="56"/>
      <c r="N25" s="56"/>
    </row>
    <row r="26" spans="1:17" ht="15" customHeight="1" x14ac:dyDescent="0.2">
      <c r="A26" s="57" t="s">
        <v>507</v>
      </c>
      <c r="B26" s="58" t="s">
        <v>515</v>
      </c>
      <c r="C26" s="59">
        <v>42769</v>
      </c>
      <c r="D26" s="60">
        <f>C26</f>
        <v>42769</v>
      </c>
      <c r="E26" s="61">
        <f>+C26+2</f>
        <v>42771</v>
      </c>
      <c r="F26" s="172"/>
      <c r="G26" s="69"/>
      <c r="H26" s="80"/>
      <c r="I26" s="69"/>
      <c r="J26" s="69"/>
      <c r="K26" s="69"/>
      <c r="L26" s="56"/>
      <c r="M26" s="56"/>
      <c r="N26" s="56"/>
    </row>
    <row r="27" spans="1:17" ht="15" customHeight="1" x14ac:dyDescent="0.2">
      <c r="A27" s="173"/>
      <c r="B27" s="73"/>
      <c r="C27" s="74"/>
      <c r="D27" s="74"/>
      <c r="E27" s="74"/>
      <c r="F27" s="75"/>
      <c r="G27" s="76"/>
      <c r="H27" s="174"/>
      <c r="I27" s="76"/>
      <c r="J27" s="76"/>
      <c r="K27" s="76"/>
      <c r="L27" s="56"/>
      <c r="M27" s="56"/>
      <c r="N27" s="56"/>
    </row>
    <row r="28" spans="1:17" ht="15" customHeight="1" x14ac:dyDescent="0.2">
      <c r="A28" s="468" t="s">
        <v>234</v>
      </c>
      <c r="B28" s="71"/>
      <c r="C28" s="61">
        <v>42772</v>
      </c>
      <c r="D28" s="60">
        <f>C28</f>
        <v>42772</v>
      </c>
      <c r="E28" s="61">
        <f>+C28+3</f>
        <v>42775</v>
      </c>
      <c r="F28" s="114" t="s">
        <v>528</v>
      </c>
      <c r="G28" s="65">
        <v>42781</v>
      </c>
      <c r="H28" s="171">
        <f>G28+31</f>
        <v>42812</v>
      </c>
      <c r="I28" s="65">
        <f>G28+32</f>
        <v>42813</v>
      </c>
      <c r="J28" s="65">
        <f>G28+33</f>
        <v>42814</v>
      </c>
      <c r="K28" s="65">
        <f>G28+36</f>
        <v>42817</v>
      </c>
      <c r="L28" s="56"/>
      <c r="M28" s="56"/>
      <c r="N28" s="56"/>
    </row>
    <row r="29" spans="1:17" ht="15" customHeight="1" x14ac:dyDescent="0.2">
      <c r="A29" s="57" t="s">
        <v>516</v>
      </c>
      <c r="B29" s="58" t="s">
        <v>517</v>
      </c>
      <c r="C29" s="59">
        <v>42776</v>
      </c>
      <c r="D29" s="60">
        <f>C29</f>
        <v>42776</v>
      </c>
      <c r="E29" s="61">
        <f>+C29+2</f>
        <v>42778</v>
      </c>
      <c r="F29" s="172" t="s">
        <v>521</v>
      </c>
      <c r="G29" s="69"/>
      <c r="H29" s="80"/>
      <c r="I29" s="69"/>
      <c r="J29" s="69"/>
      <c r="K29" s="69"/>
      <c r="L29" s="56"/>
      <c r="M29" s="56"/>
      <c r="N29" s="56"/>
    </row>
    <row r="30" spans="1:17" ht="15" customHeight="1" x14ac:dyDescent="0.2">
      <c r="A30" s="173"/>
      <c r="B30" s="73"/>
      <c r="C30" s="74"/>
      <c r="D30" s="74"/>
      <c r="E30" s="74"/>
      <c r="F30" s="75"/>
      <c r="G30" s="76"/>
      <c r="H30" s="174"/>
      <c r="I30" s="76"/>
      <c r="J30" s="76"/>
      <c r="K30" s="76"/>
      <c r="L30" s="56"/>
      <c r="M30" s="56"/>
      <c r="N30" s="56"/>
    </row>
    <row r="31" spans="1:17" ht="15" customHeight="1" x14ac:dyDescent="0.2">
      <c r="B31" s="94"/>
      <c r="E31" s="32"/>
      <c r="F31" s="95"/>
      <c r="G31" s="92"/>
      <c r="H31" s="92"/>
      <c r="I31" s="175">
        <f>I16-$C$17</f>
        <v>36</v>
      </c>
      <c r="J31" s="175">
        <f t="shared" ref="J31:K31" si="0">J16-$C$17</f>
        <v>37</v>
      </c>
      <c r="K31" s="175">
        <f t="shared" si="0"/>
        <v>40</v>
      </c>
      <c r="L31" s="56"/>
      <c r="M31" s="56"/>
      <c r="N31" s="56"/>
    </row>
    <row r="32" spans="1:17" customFormat="1" ht="16.5" customHeight="1" x14ac:dyDescent="0.2">
      <c r="A32" s="119" t="s">
        <v>90</v>
      </c>
      <c r="B32" s="120"/>
      <c r="C32" s="38"/>
      <c r="D32" s="38"/>
      <c r="E32" s="38"/>
      <c r="F32" s="32"/>
      <c r="G32" s="118"/>
      <c r="H32" s="118"/>
      <c r="I32" s="38"/>
      <c r="J32" s="38"/>
      <c r="K32" s="38"/>
      <c r="L32" s="38"/>
      <c r="M32" s="87"/>
      <c r="N32" s="91"/>
      <c r="O32" s="117"/>
      <c r="P32" s="38"/>
      <c r="Q32" s="38"/>
    </row>
    <row r="33" spans="1:17" customFormat="1" ht="29.25" customHeight="1" x14ac:dyDescent="0.2">
      <c r="A33" s="86" t="s">
        <v>91</v>
      </c>
      <c r="B33" s="79" t="s">
        <v>92</v>
      </c>
      <c r="C33" s="87" t="s">
        <v>93</v>
      </c>
      <c r="D33" s="5"/>
      <c r="E33" s="86" t="s">
        <v>94</v>
      </c>
      <c r="F33" s="88" t="s">
        <v>95</v>
      </c>
      <c r="G33" s="89" t="s">
        <v>96</v>
      </c>
      <c r="H33" s="89"/>
      <c r="I33" s="90" t="s">
        <v>97</v>
      </c>
      <c r="J33" s="38"/>
      <c r="K33" s="38"/>
      <c r="L33" s="38"/>
      <c r="M33" s="87"/>
      <c r="N33" s="91"/>
      <c r="O33" s="117"/>
      <c r="P33" s="38"/>
      <c r="Q33" s="38"/>
    </row>
    <row r="34" spans="1:17" customFormat="1" ht="25.5" x14ac:dyDescent="0.2">
      <c r="A34" s="91" t="s">
        <v>98</v>
      </c>
      <c r="B34" s="79" t="s">
        <v>92</v>
      </c>
      <c r="C34" s="87" t="s">
        <v>99</v>
      </c>
      <c r="D34" s="5"/>
      <c r="E34" s="32"/>
      <c r="F34" s="88" t="s">
        <v>95</v>
      </c>
      <c r="G34" s="92" t="s">
        <v>100</v>
      </c>
      <c r="H34" s="92"/>
      <c r="I34" s="93" t="s">
        <v>101</v>
      </c>
      <c r="J34" s="38"/>
      <c r="K34" s="38"/>
      <c r="L34" s="38"/>
      <c r="M34" s="121"/>
    </row>
    <row r="35" spans="1:17" customFormat="1" ht="25.5" x14ac:dyDescent="0.2">
      <c r="A35" s="5"/>
      <c r="B35" s="94"/>
      <c r="C35" s="5"/>
      <c r="D35" s="5"/>
      <c r="E35" s="32"/>
      <c r="F35" s="95" t="s">
        <v>102</v>
      </c>
      <c r="G35" s="92" t="s">
        <v>103</v>
      </c>
      <c r="H35" s="92"/>
      <c r="I35" s="96"/>
      <c r="J35" s="38"/>
      <c r="K35" s="38"/>
      <c r="L35" s="38"/>
      <c r="M35" s="121"/>
    </row>
    <row r="36" spans="1:17" x14ac:dyDescent="0.2">
      <c r="A36" s="97"/>
      <c r="B36" s="97"/>
      <c r="C36" s="38"/>
      <c r="D36" s="38"/>
      <c r="E36" s="38"/>
      <c r="F36" s="32"/>
      <c r="G36" s="80"/>
      <c r="H36" s="80"/>
      <c r="I36" s="80"/>
      <c r="J36" s="83"/>
      <c r="K36" s="83"/>
      <c r="L36" s="56"/>
      <c r="M36" s="56"/>
      <c r="N36" s="56"/>
    </row>
    <row r="37" spans="1:17" x14ac:dyDescent="0.2">
      <c r="A37" s="21" t="s">
        <v>104</v>
      </c>
      <c r="B37" s="21"/>
      <c r="C37" s="38"/>
      <c r="D37" s="38"/>
      <c r="E37" s="38"/>
      <c r="F37" s="98"/>
      <c r="G37" s="83"/>
      <c r="H37" s="83"/>
    </row>
    <row r="38" spans="1:17" x14ac:dyDescent="0.2">
      <c r="A38" s="34" t="s">
        <v>50</v>
      </c>
      <c r="B38" s="4"/>
      <c r="C38" s="4"/>
      <c r="D38" s="4"/>
      <c r="E38" s="4"/>
      <c r="F38" s="99" t="s">
        <v>51</v>
      </c>
      <c r="I38" s="37"/>
      <c r="J38" s="38"/>
      <c r="K38" s="38"/>
    </row>
    <row r="39" spans="1:17" ht="14.25" x14ac:dyDescent="0.2">
      <c r="A39" s="100" t="s">
        <v>105</v>
      </c>
      <c r="B39" s="4"/>
      <c r="C39" s="4"/>
      <c r="D39" s="4"/>
      <c r="E39" s="4"/>
      <c r="F39" s="41" t="s">
        <v>53</v>
      </c>
      <c r="G39" s="5" t="s">
        <v>56</v>
      </c>
      <c r="I39" s="39"/>
      <c r="J39" s="41"/>
      <c r="K39" s="41"/>
    </row>
    <row r="40" spans="1:17" x14ac:dyDescent="0.2">
      <c r="A40" s="42" t="s">
        <v>106</v>
      </c>
      <c r="B40" s="14"/>
      <c r="C40" s="14"/>
      <c r="D40" s="14"/>
      <c r="E40" s="4"/>
      <c r="F40" s="41"/>
      <c r="G40" s="5" t="s">
        <v>58</v>
      </c>
      <c r="I40" s="39"/>
    </row>
    <row r="41" spans="1:17" x14ac:dyDescent="0.2">
      <c r="A41" s="40" t="s">
        <v>55</v>
      </c>
      <c r="B41" s="14"/>
      <c r="C41" s="14"/>
      <c r="D41" s="14"/>
      <c r="E41" s="14"/>
      <c r="F41" s="41"/>
      <c r="G41" s="5" t="s">
        <v>60</v>
      </c>
      <c r="I41" s="39"/>
    </row>
    <row r="42" spans="1:17" x14ac:dyDescent="0.2">
      <c r="A42" s="40" t="s">
        <v>57</v>
      </c>
      <c r="B42" s="14"/>
      <c r="C42" s="14"/>
      <c r="D42" s="14"/>
      <c r="E42" s="14"/>
      <c r="F42" s="41"/>
      <c r="G42" s="5" t="s">
        <v>62</v>
      </c>
      <c r="I42" s="39"/>
    </row>
    <row r="43" spans="1:17" x14ac:dyDescent="0.2">
      <c r="A43" s="40" t="s">
        <v>59</v>
      </c>
      <c r="B43" s="14"/>
      <c r="C43" s="4"/>
      <c r="D43" s="4"/>
      <c r="E43" s="4"/>
      <c r="F43" s="41" t="s">
        <v>63</v>
      </c>
      <c r="G43" s="5" t="s">
        <v>64</v>
      </c>
    </row>
    <row r="44" spans="1:17" ht="14.25" x14ac:dyDescent="0.25">
      <c r="A44" s="44" t="s">
        <v>61</v>
      </c>
      <c r="F44" s="45"/>
      <c r="G44" s="5" t="s">
        <v>107</v>
      </c>
      <c r="I44" s="39"/>
    </row>
    <row r="45" spans="1:17" ht="14.25" x14ac:dyDescent="0.25">
      <c r="F45" s="45"/>
      <c r="G45" s="5" t="s">
        <v>66</v>
      </c>
      <c r="I45" s="39"/>
    </row>
    <row r="46" spans="1:17" x14ac:dyDescent="0.2">
      <c r="F46" s="41" t="s">
        <v>68</v>
      </c>
      <c r="G46" s="5" t="s">
        <v>69</v>
      </c>
      <c r="I46" s="39"/>
    </row>
    <row r="47" spans="1:17" ht="14.25" x14ac:dyDescent="0.25">
      <c r="F47" s="3"/>
      <c r="G47" s="42" t="s">
        <v>70</v>
      </c>
      <c r="H47" s="42"/>
      <c r="I47" s="101"/>
    </row>
    <row r="48" spans="1:17" x14ac:dyDescent="0.2">
      <c r="A48" s="2"/>
      <c r="B48" s="2"/>
      <c r="C48" s="3"/>
      <c r="D48" s="3"/>
      <c r="E48" s="3"/>
      <c r="F48" s="3"/>
    </row>
    <row r="49" spans="1:8" x14ac:dyDescent="0.2">
      <c r="A49" s="2"/>
      <c r="B49" s="2"/>
      <c r="C49" s="3"/>
      <c r="D49" s="3"/>
      <c r="E49" s="3"/>
      <c r="F49" s="3"/>
      <c r="G49" s="4"/>
      <c r="H49" s="4"/>
    </row>
    <row r="50" spans="1:8" x14ac:dyDescent="0.2">
      <c r="A50" s="2"/>
      <c r="B50" s="2"/>
      <c r="C50" s="3"/>
      <c r="D50" s="3"/>
      <c r="E50" s="3"/>
      <c r="F50" s="3"/>
      <c r="G50" s="4"/>
      <c r="H50" s="4"/>
    </row>
  </sheetData>
  <customSheetViews>
    <customSheetView guid="{D813C7F1-82AD-4177-A0B6-DF780F250157}" topLeftCell="A10">
      <selection activeCell="A17" sqref="A17:E17"/>
      <pageMargins left="0.75" right="0.75" top="1" bottom="1" header="0.5" footer="0.5"/>
      <pageSetup scale="48" orientation="landscape" r:id="rId1"/>
      <headerFooter alignWithMargins="0"/>
    </customSheetView>
    <customSheetView guid="{AFA97FE5-EB2D-4EBD-A937-DC2E6D78335A}" topLeftCell="A10">
      <selection activeCell="A28" sqref="A28"/>
      <pageMargins left="0.75" right="0.75" top="1" bottom="1" header="0.5" footer="0.5"/>
      <pageSetup scale="48" orientation="landscape" r:id="rId2"/>
      <headerFooter alignWithMargins="0"/>
    </customSheetView>
    <customSheetView guid="{A1E0DC65-553C-444F-B2FF-A96031258B72}" topLeftCell="A10">
      <selection activeCell="D16" sqref="D16"/>
      <pageMargins left="0.75" right="0.75" top="1" bottom="1" header="0.5" footer="0.5"/>
      <pageSetup scale="48" orientation="landscape" r:id="rId3"/>
      <headerFooter alignWithMargins="0"/>
    </customSheetView>
  </customSheetViews>
  <mergeCells count="2">
    <mergeCell ref="A5:K5"/>
    <mergeCell ref="C12:D12"/>
  </mergeCells>
  <hyperlinks>
    <hyperlink ref="A11" location="INDEX!A1" display="BACK TO INDEX"/>
    <hyperlink ref="A4" r:id="rId4"/>
  </hyperlinks>
  <pageMargins left="0.75" right="0.75" top="1" bottom="1" header="0.5" footer="0.5"/>
  <pageSetup scale="48" orientation="landscape" r:id="rId5"/>
  <headerFooter alignWithMargins="0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6" zoomScaleNormal="100" workbookViewId="0">
      <selection activeCell="G23" sqref="G23"/>
    </sheetView>
  </sheetViews>
  <sheetFormatPr defaultRowHeight="12.75" x14ac:dyDescent="0.2"/>
  <cols>
    <col min="1" max="1" width="30.85546875" customWidth="1"/>
    <col min="2" max="2" width="10.85546875" customWidth="1"/>
    <col min="3" max="4" width="8.42578125" customWidth="1"/>
    <col min="6" max="6" width="22.85546875" customWidth="1"/>
    <col min="7" max="7" width="12.140625" customWidth="1"/>
    <col min="8" max="12" width="14.5703125" customWidth="1"/>
  </cols>
  <sheetData>
    <row r="1" spans="1:12" x14ac:dyDescent="0.2">
      <c r="A1" s="176"/>
      <c r="B1" s="14"/>
      <c r="C1" s="4"/>
      <c r="D1" s="4"/>
      <c r="E1" s="4"/>
      <c r="F1" s="4"/>
      <c r="G1" s="4"/>
      <c r="H1" s="177"/>
      <c r="I1" s="4"/>
      <c r="J1" s="177"/>
      <c r="K1" s="4"/>
      <c r="L1" s="177"/>
    </row>
    <row r="2" spans="1:12" ht="40.5" customHeight="1" x14ac:dyDescent="0.4">
      <c r="A2" s="8"/>
      <c r="B2" s="8"/>
      <c r="C2" s="178"/>
      <c r="D2" s="178"/>
      <c r="F2" s="179"/>
      <c r="G2" s="179"/>
      <c r="H2" s="180"/>
      <c r="I2" s="181"/>
      <c r="J2" s="182"/>
      <c r="K2" s="181"/>
      <c r="L2" s="182"/>
    </row>
    <row r="3" spans="1:12" ht="27.75" x14ac:dyDescent="0.4">
      <c r="A3" s="105" t="s">
        <v>0</v>
      </c>
      <c r="B3" s="8"/>
      <c r="C3" s="178"/>
      <c r="D3" s="178"/>
      <c r="F3" s="179"/>
      <c r="G3" s="179"/>
      <c r="H3" s="180"/>
      <c r="I3" s="181"/>
      <c r="J3" s="182"/>
      <c r="K3" s="181"/>
      <c r="L3" s="182"/>
    </row>
    <row r="4" spans="1:12" ht="20.25" x14ac:dyDescent="0.2">
      <c r="A4" s="501" t="s">
        <v>139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</row>
    <row r="5" spans="1:12" x14ac:dyDescent="0.2">
      <c r="A5" s="51" t="s">
        <v>73</v>
      </c>
      <c r="B5" s="14"/>
      <c r="C5" s="4"/>
      <c r="D5" s="4"/>
      <c r="E5" s="4"/>
      <c r="F5" s="4"/>
      <c r="G5" s="4"/>
      <c r="H5" s="177"/>
      <c r="I5" s="4"/>
      <c r="J5" s="177"/>
      <c r="K5" s="4"/>
      <c r="L5" s="177"/>
    </row>
    <row r="6" spans="1:12" ht="50.25" customHeight="1" x14ac:dyDescent="0.2">
      <c r="A6" s="52" t="s">
        <v>74</v>
      </c>
      <c r="B6" s="106" t="s">
        <v>75</v>
      </c>
      <c r="C6" s="493" t="s">
        <v>109</v>
      </c>
      <c r="D6" s="494"/>
      <c r="E6" s="54" t="s">
        <v>77</v>
      </c>
      <c r="F6" s="54" t="s">
        <v>78</v>
      </c>
      <c r="G6" s="55" t="s">
        <v>140</v>
      </c>
      <c r="H6" s="183" t="s">
        <v>141</v>
      </c>
      <c r="I6" s="55" t="s">
        <v>142</v>
      </c>
      <c r="J6" s="183" t="s">
        <v>143</v>
      </c>
      <c r="K6" s="55" t="s">
        <v>144</v>
      </c>
      <c r="L6" s="183" t="s">
        <v>145</v>
      </c>
    </row>
    <row r="7" spans="1:12" ht="18" customHeight="1" x14ac:dyDescent="0.2">
      <c r="A7" t="s">
        <v>406</v>
      </c>
      <c r="B7" s="58">
        <v>1702</v>
      </c>
      <c r="C7" s="61">
        <v>42743</v>
      </c>
      <c r="D7" s="60">
        <f>C7</f>
        <v>42743</v>
      </c>
      <c r="E7" s="61">
        <f>C7+3</f>
        <v>42746</v>
      </c>
      <c r="F7" s="184" t="s">
        <v>146</v>
      </c>
      <c r="G7" s="69">
        <v>42754</v>
      </c>
      <c r="H7" s="185">
        <f>+G7+10</f>
        <v>42764</v>
      </c>
      <c r="I7" s="110">
        <f>+G7+15</f>
        <v>42769</v>
      </c>
      <c r="J7" s="186">
        <f>+G7+18</f>
        <v>42772</v>
      </c>
      <c r="K7" s="187">
        <f>+G7+20</f>
        <v>42774</v>
      </c>
      <c r="L7" s="186">
        <f>+G7+21</f>
        <v>42775</v>
      </c>
    </row>
    <row r="8" spans="1:12" ht="18" customHeight="1" x14ac:dyDescent="0.2">
      <c r="A8" s="70" t="s">
        <v>86</v>
      </c>
      <c r="B8" s="71" t="s">
        <v>441</v>
      </c>
      <c r="C8" s="61">
        <v>42744</v>
      </c>
      <c r="D8" s="60">
        <f>C8</f>
        <v>42744</v>
      </c>
      <c r="E8" s="61">
        <f>+C8+3</f>
        <v>42747</v>
      </c>
      <c r="F8" s="188" t="s">
        <v>375</v>
      </c>
      <c r="G8" s="69"/>
      <c r="H8" s="185"/>
      <c r="I8" s="110"/>
      <c r="J8" s="186"/>
      <c r="K8" s="187"/>
      <c r="L8" s="186"/>
    </row>
    <row r="9" spans="1:12" ht="18" customHeight="1" x14ac:dyDescent="0.2">
      <c r="A9" s="57" t="s">
        <v>553</v>
      </c>
      <c r="B9" s="58" t="s">
        <v>405</v>
      </c>
      <c r="C9" s="78">
        <v>42749</v>
      </c>
      <c r="D9" s="60">
        <f>C9</f>
        <v>42749</v>
      </c>
      <c r="E9" s="61">
        <f>+C9+2</f>
        <v>42751</v>
      </c>
      <c r="F9" s="188"/>
      <c r="G9" s="69"/>
      <c r="H9" s="185"/>
      <c r="I9" s="110"/>
      <c r="J9" s="186"/>
      <c r="K9" s="187"/>
      <c r="L9" s="186"/>
    </row>
    <row r="10" spans="1:12" ht="18" customHeight="1" x14ac:dyDescent="0.2">
      <c r="A10" s="173"/>
      <c r="B10" s="73"/>
      <c r="C10" s="74"/>
      <c r="D10" s="74"/>
      <c r="E10" s="74"/>
      <c r="F10" s="189"/>
      <c r="G10" s="76"/>
      <c r="H10" s="190"/>
      <c r="I10" s="112"/>
      <c r="J10" s="191"/>
      <c r="K10" s="192"/>
      <c r="L10" s="191"/>
    </row>
    <row r="11" spans="1:12" ht="18" customHeight="1" x14ac:dyDescent="0.2">
      <c r="A11" s="288" t="s">
        <v>552</v>
      </c>
      <c r="B11" s="58">
        <v>1702</v>
      </c>
      <c r="C11" s="78">
        <v>42751</v>
      </c>
      <c r="D11" s="60">
        <f>C11</f>
        <v>42751</v>
      </c>
      <c r="E11" s="61">
        <f>C11+3</f>
        <v>42754</v>
      </c>
      <c r="F11" s="184" t="s">
        <v>147</v>
      </c>
      <c r="G11" s="69">
        <v>42761</v>
      </c>
      <c r="H11" s="185">
        <f>+G11+10</f>
        <v>42771</v>
      </c>
      <c r="I11" s="110">
        <f>+G11+15</f>
        <v>42776</v>
      </c>
      <c r="J11" s="186">
        <f>+G11+18</f>
        <v>42779</v>
      </c>
      <c r="K11" s="187">
        <f>+G11+20</f>
        <v>42781</v>
      </c>
      <c r="L11" s="186">
        <f>+G11+21</f>
        <v>42782</v>
      </c>
    </row>
    <row r="12" spans="1:12" ht="18" customHeight="1" x14ac:dyDescent="0.2">
      <c r="A12" s="70" t="s">
        <v>370</v>
      </c>
      <c r="B12" s="71" t="s">
        <v>407</v>
      </c>
      <c r="C12" s="61">
        <v>42751</v>
      </c>
      <c r="D12" s="60">
        <f>C12</f>
        <v>42751</v>
      </c>
      <c r="E12" s="61">
        <f>+C12+3</f>
        <v>42754</v>
      </c>
      <c r="F12" s="188" t="s">
        <v>464</v>
      </c>
      <c r="G12" s="69"/>
      <c r="H12" s="185"/>
      <c r="I12" s="110"/>
      <c r="J12" s="186"/>
      <c r="K12" s="187"/>
      <c r="L12" s="186"/>
    </row>
    <row r="13" spans="1:12" ht="18" customHeight="1" x14ac:dyDescent="0.2">
      <c r="A13" s="57" t="s">
        <v>443</v>
      </c>
      <c r="B13" s="58" t="s">
        <v>444</v>
      </c>
      <c r="C13" s="59">
        <v>42755</v>
      </c>
      <c r="D13" s="60">
        <f>C13</f>
        <v>42755</v>
      </c>
      <c r="E13" s="61">
        <f>+C13+2</f>
        <v>42757</v>
      </c>
      <c r="F13" s="188"/>
      <c r="G13" s="69"/>
      <c r="H13" s="185"/>
      <c r="I13" s="110"/>
      <c r="J13" s="186"/>
      <c r="K13" s="187"/>
      <c r="L13" s="186"/>
    </row>
    <row r="14" spans="1:12" ht="18" customHeight="1" x14ac:dyDescent="0.2">
      <c r="A14" s="173"/>
      <c r="B14" s="73"/>
      <c r="C14" s="74"/>
      <c r="D14" s="74"/>
      <c r="E14" s="74"/>
      <c r="F14" s="189"/>
      <c r="G14" s="76"/>
      <c r="H14" s="190"/>
      <c r="I14" s="112"/>
      <c r="J14" s="191"/>
      <c r="K14" s="192"/>
      <c r="L14" s="191"/>
    </row>
    <row r="15" spans="1:12" ht="18" customHeight="1" x14ac:dyDescent="0.2">
      <c r="A15" t="s">
        <v>85</v>
      </c>
      <c r="B15" s="58">
        <v>1702</v>
      </c>
      <c r="C15" s="61">
        <v>42757</v>
      </c>
      <c r="D15" s="60">
        <f>C15</f>
        <v>42757</v>
      </c>
      <c r="E15" s="61">
        <f>C15+3</f>
        <v>42760</v>
      </c>
      <c r="F15" s="184" t="s">
        <v>148</v>
      </c>
      <c r="G15" s="69">
        <v>42768</v>
      </c>
      <c r="H15" s="185">
        <f>+G15+10</f>
        <v>42778</v>
      </c>
      <c r="I15" s="110">
        <f>+G15+15</f>
        <v>42783</v>
      </c>
      <c r="J15" s="186">
        <f>+G15+18</f>
        <v>42786</v>
      </c>
      <c r="K15" s="187">
        <f>+G15+20</f>
        <v>42788</v>
      </c>
      <c r="L15" s="186">
        <f>+G15+21</f>
        <v>42789</v>
      </c>
    </row>
    <row r="16" spans="1:12" ht="18" customHeight="1" x14ac:dyDescent="0.2">
      <c r="A16" s="70" t="s">
        <v>393</v>
      </c>
      <c r="B16" s="71" t="s">
        <v>480</v>
      </c>
      <c r="C16" s="61">
        <v>42758</v>
      </c>
      <c r="D16" s="60">
        <f>C16</f>
        <v>42758</v>
      </c>
      <c r="E16" s="61">
        <f>+C16+3</f>
        <v>42761</v>
      </c>
      <c r="F16" s="188" t="s">
        <v>465</v>
      </c>
      <c r="G16" s="69"/>
      <c r="H16" s="185"/>
      <c r="I16" s="110"/>
      <c r="J16" s="186"/>
      <c r="K16" s="187"/>
      <c r="L16" s="186"/>
    </row>
    <row r="17" spans="1:12" ht="18" customHeight="1" x14ac:dyDescent="0.2">
      <c r="A17" s="57" t="s">
        <v>445</v>
      </c>
      <c r="B17" s="58" t="s">
        <v>446</v>
      </c>
      <c r="C17" s="59">
        <v>42762</v>
      </c>
      <c r="D17" s="60">
        <f>C17</f>
        <v>42762</v>
      </c>
      <c r="E17" s="61">
        <f>+C17+2</f>
        <v>42764</v>
      </c>
      <c r="F17" s="188"/>
      <c r="G17" s="69"/>
      <c r="H17" s="185"/>
      <c r="I17" s="110"/>
      <c r="J17" s="186"/>
      <c r="K17" s="187"/>
      <c r="L17" s="186"/>
    </row>
    <row r="18" spans="1:12" ht="18" customHeight="1" x14ac:dyDescent="0.2">
      <c r="A18" s="173"/>
      <c r="B18" s="73"/>
      <c r="C18" s="74"/>
      <c r="D18" s="74"/>
      <c r="E18" s="74"/>
      <c r="F18" s="189"/>
      <c r="G18" s="76"/>
      <c r="H18" s="190"/>
      <c r="I18" s="112"/>
      <c r="J18" s="191"/>
      <c r="K18" s="192"/>
      <c r="L18" s="191"/>
    </row>
    <row r="19" spans="1:12" ht="18" customHeight="1" x14ac:dyDescent="0.2">
      <c r="A19" s="467" t="s">
        <v>234</v>
      </c>
      <c r="B19" s="58"/>
      <c r="C19" s="61">
        <v>42764</v>
      </c>
      <c r="D19" s="60">
        <f>C19</f>
        <v>42764</v>
      </c>
      <c r="E19" s="61">
        <f>C19+3</f>
        <v>42767</v>
      </c>
      <c r="F19" s="184" t="s">
        <v>529</v>
      </c>
      <c r="G19" s="69">
        <v>42775</v>
      </c>
      <c r="H19" s="185">
        <f>+G19+10</f>
        <v>42785</v>
      </c>
      <c r="I19" s="110">
        <f>+G19+15</f>
        <v>42790</v>
      </c>
      <c r="J19" s="186">
        <f>+G19+18</f>
        <v>42793</v>
      </c>
      <c r="K19" s="187">
        <f>+G19+20</f>
        <v>42795</v>
      </c>
      <c r="L19" s="186">
        <f>+G19+21</f>
        <v>42796</v>
      </c>
    </row>
    <row r="20" spans="1:12" ht="18" customHeight="1" x14ac:dyDescent="0.2">
      <c r="A20" s="468" t="s">
        <v>234</v>
      </c>
      <c r="B20" s="71"/>
      <c r="C20" s="61">
        <v>42765</v>
      </c>
      <c r="D20" s="60">
        <f>C20</f>
        <v>42765</v>
      </c>
      <c r="E20" s="61">
        <f>+C20+3</f>
        <v>42768</v>
      </c>
      <c r="F20" s="188" t="s">
        <v>530</v>
      </c>
      <c r="G20" s="69"/>
      <c r="H20" s="185"/>
      <c r="I20" s="110"/>
      <c r="J20" s="186"/>
      <c r="K20" s="187"/>
      <c r="L20" s="186"/>
    </row>
    <row r="21" spans="1:12" ht="18" customHeight="1" x14ac:dyDescent="0.2">
      <c r="A21" s="57" t="s">
        <v>507</v>
      </c>
      <c r="B21" s="58" t="s">
        <v>515</v>
      </c>
      <c r="C21" s="59">
        <v>42769</v>
      </c>
      <c r="D21" s="60">
        <f>C21</f>
        <v>42769</v>
      </c>
      <c r="E21" s="61">
        <f>+C21+2</f>
        <v>42771</v>
      </c>
      <c r="F21" s="188"/>
      <c r="G21" s="69"/>
      <c r="H21" s="185"/>
      <c r="I21" s="110"/>
      <c r="J21" s="186"/>
      <c r="K21" s="187"/>
      <c r="L21" s="186"/>
    </row>
    <row r="22" spans="1:12" ht="18" customHeight="1" x14ac:dyDescent="0.2">
      <c r="A22" s="173"/>
      <c r="B22" s="73"/>
      <c r="C22" s="74"/>
      <c r="D22" s="74"/>
      <c r="E22" s="74"/>
      <c r="F22" s="189"/>
      <c r="G22" s="76"/>
      <c r="H22" s="190"/>
      <c r="I22" s="112"/>
      <c r="J22" s="191"/>
      <c r="K22" s="192"/>
      <c r="L22" s="191"/>
    </row>
    <row r="23" spans="1:12" ht="18" customHeight="1" x14ac:dyDescent="0.2">
      <c r="A23" t="s">
        <v>87</v>
      </c>
      <c r="B23" s="58">
        <v>1702</v>
      </c>
      <c r="C23" s="61">
        <v>42771</v>
      </c>
      <c r="D23" s="60">
        <f>C23</f>
        <v>42771</v>
      </c>
      <c r="E23" s="61">
        <f>C23+3</f>
        <v>42774</v>
      </c>
      <c r="F23" s="184" t="s">
        <v>149</v>
      </c>
      <c r="G23" s="69">
        <v>42782</v>
      </c>
      <c r="H23" s="185">
        <f>+G23+10</f>
        <v>42792</v>
      </c>
      <c r="I23" s="110">
        <f>+G23+15</f>
        <v>42797</v>
      </c>
      <c r="J23" s="186">
        <f>+G23+18</f>
        <v>42800</v>
      </c>
      <c r="K23" s="187">
        <f>+G23+20</f>
        <v>42802</v>
      </c>
      <c r="L23" s="186">
        <f>+G23+21</f>
        <v>42803</v>
      </c>
    </row>
    <row r="24" spans="1:12" ht="18" customHeight="1" x14ac:dyDescent="0.2">
      <c r="A24" s="468" t="s">
        <v>234</v>
      </c>
      <c r="B24" s="71"/>
      <c r="C24" s="61">
        <v>42772</v>
      </c>
      <c r="D24" s="60">
        <f>C24</f>
        <v>42772</v>
      </c>
      <c r="E24" s="61">
        <f>+C24+3</f>
        <v>42775</v>
      </c>
      <c r="F24" s="188" t="s">
        <v>464</v>
      </c>
      <c r="G24" s="69"/>
      <c r="H24" s="185"/>
      <c r="I24" s="110"/>
      <c r="J24" s="186"/>
      <c r="K24" s="187"/>
      <c r="L24" s="186"/>
    </row>
    <row r="25" spans="1:12" ht="18" customHeight="1" x14ac:dyDescent="0.2">
      <c r="A25" s="57" t="s">
        <v>516</v>
      </c>
      <c r="B25" s="58" t="s">
        <v>517</v>
      </c>
      <c r="C25" s="59">
        <v>42776</v>
      </c>
      <c r="D25" s="60">
        <f>C25</f>
        <v>42776</v>
      </c>
      <c r="E25" s="61">
        <f>+C25+2</f>
        <v>42778</v>
      </c>
      <c r="F25" s="188"/>
      <c r="G25" s="69"/>
      <c r="H25" s="185"/>
      <c r="I25" s="110"/>
      <c r="J25" s="186"/>
      <c r="K25" s="187"/>
      <c r="L25" s="186"/>
    </row>
    <row r="26" spans="1:12" ht="18" customHeight="1" x14ac:dyDescent="0.2">
      <c r="A26" s="173"/>
      <c r="B26" s="73"/>
      <c r="C26" s="74"/>
      <c r="D26" s="74"/>
      <c r="E26" s="74"/>
      <c r="F26" s="189"/>
      <c r="G26" s="76"/>
      <c r="H26" s="190"/>
      <c r="I26" s="112"/>
      <c r="J26" s="191"/>
      <c r="K26" s="192"/>
      <c r="L26" s="191"/>
    </row>
    <row r="27" spans="1:12" ht="18" customHeight="1" x14ac:dyDescent="0.2">
      <c r="A27" s="56"/>
      <c r="B27" s="79"/>
      <c r="C27" s="38"/>
      <c r="D27" s="38"/>
      <c r="E27" s="38"/>
      <c r="F27" s="98"/>
      <c r="G27" s="80"/>
      <c r="H27" s="193">
        <f>H7-$C$9</f>
        <v>15</v>
      </c>
      <c r="I27" s="193">
        <f t="shared" ref="I27:L27" si="0">I7-$C$9</f>
        <v>20</v>
      </c>
      <c r="J27" s="193">
        <f t="shared" si="0"/>
        <v>23</v>
      </c>
      <c r="K27" s="193">
        <f t="shared" si="0"/>
        <v>25</v>
      </c>
      <c r="L27" s="193">
        <f t="shared" si="0"/>
        <v>26</v>
      </c>
    </row>
    <row r="28" spans="1:12" ht="15.75" customHeight="1" x14ac:dyDescent="0.2">
      <c r="A28" s="194" t="s">
        <v>150</v>
      </c>
      <c r="B28" s="97"/>
      <c r="C28" s="38"/>
      <c r="D28" s="38"/>
      <c r="E28" s="195" t="s">
        <v>151</v>
      </c>
      <c r="G28" s="80"/>
      <c r="H28" s="196"/>
      <c r="I28" s="38"/>
      <c r="J28" s="37"/>
      <c r="K28" s="197"/>
      <c r="L28" s="37"/>
    </row>
    <row r="29" spans="1:12" ht="15.75" customHeight="1" x14ac:dyDescent="0.2">
      <c r="A29" s="194" t="s">
        <v>152</v>
      </c>
      <c r="B29" s="97"/>
      <c r="C29" s="38"/>
      <c r="D29" s="38"/>
      <c r="E29" s="195" t="s">
        <v>153</v>
      </c>
      <c r="G29" s="80"/>
      <c r="H29" s="196"/>
      <c r="I29" s="38"/>
      <c r="J29" s="37"/>
      <c r="K29" s="197"/>
      <c r="L29" s="37"/>
    </row>
    <row r="30" spans="1:12" ht="15.75" customHeight="1" x14ac:dyDescent="0.2">
      <c r="A30" s="194" t="s">
        <v>154</v>
      </c>
      <c r="B30" s="97"/>
      <c r="C30" s="38"/>
      <c r="D30" s="38"/>
      <c r="E30" s="194" t="s">
        <v>155</v>
      </c>
      <c r="G30" s="80"/>
      <c r="H30" s="196"/>
      <c r="I30" s="38"/>
      <c r="J30" s="37"/>
      <c r="K30" s="197"/>
      <c r="L30" s="37"/>
    </row>
    <row r="31" spans="1:12" ht="15.75" customHeight="1" x14ac:dyDescent="0.2">
      <c r="A31" s="56"/>
      <c r="B31" s="97"/>
      <c r="C31" s="38"/>
      <c r="D31" s="38"/>
      <c r="E31" s="38"/>
      <c r="F31" s="98"/>
      <c r="G31" s="80"/>
      <c r="H31" s="196"/>
      <c r="I31" s="38"/>
      <c r="J31" s="37"/>
      <c r="K31" s="197"/>
      <c r="L31" s="37"/>
    </row>
    <row r="32" spans="1:12" ht="15.75" customHeight="1" x14ac:dyDescent="0.2">
      <c r="A32" s="85" t="s">
        <v>90</v>
      </c>
      <c r="B32" s="120"/>
      <c r="C32" s="38"/>
      <c r="D32" s="38"/>
      <c r="E32" s="38"/>
      <c r="F32" s="98"/>
      <c r="G32" s="82"/>
      <c r="H32" s="196"/>
      <c r="I32" s="38"/>
      <c r="J32" s="37"/>
      <c r="K32" s="197"/>
      <c r="L32" s="37"/>
    </row>
    <row r="33" spans="1:12" ht="24.75" customHeight="1" x14ac:dyDescent="0.2">
      <c r="A33" s="86" t="s">
        <v>91</v>
      </c>
      <c r="B33" s="79" t="s">
        <v>92</v>
      </c>
      <c r="C33" s="87" t="s">
        <v>93</v>
      </c>
      <c r="D33" s="5"/>
      <c r="E33" s="86" t="s">
        <v>94</v>
      </c>
      <c r="F33" s="88" t="s">
        <v>95</v>
      </c>
      <c r="G33" s="89" t="s">
        <v>96</v>
      </c>
      <c r="H33" s="90" t="s">
        <v>97</v>
      </c>
      <c r="I33" s="38"/>
      <c r="J33" s="37"/>
      <c r="K33" s="197"/>
      <c r="L33" s="37"/>
    </row>
    <row r="34" spans="1:12" ht="26.25" customHeight="1" x14ac:dyDescent="0.2">
      <c r="A34" s="91" t="s">
        <v>98</v>
      </c>
      <c r="B34" s="79" t="s">
        <v>92</v>
      </c>
      <c r="C34" s="87" t="s">
        <v>99</v>
      </c>
      <c r="D34" s="5"/>
      <c r="E34" s="32"/>
      <c r="F34" s="88" t="s">
        <v>95</v>
      </c>
      <c r="G34" s="92" t="s">
        <v>100</v>
      </c>
      <c r="H34" s="93" t="s">
        <v>101</v>
      </c>
      <c r="I34" s="38"/>
      <c r="J34" s="37"/>
      <c r="K34" s="197"/>
      <c r="L34" s="37"/>
    </row>
    <row r="35" spans="1:12" ht="22.5" customHeight="1" x14ac:dyDescent="0.2">
      <c r="A35" s="5"/>
      <c r="B35" s="94"/>
      <c r="C35" s="5"/>
      <c r="D35" s="5"/>
      <c r="E35" s="32"/>
      <c r="F35" s="95" t="s">
        <v>102</v>
      </c>
      <c r="G35" s="92" t="s">
        <v>103</v>
      </c>
      <c r="H35" s="96"/>
      <c r="I35" s="38"/>
      <c r="J35" s="38"/>
    </row>
    <row r="36" spans="1:12" ht="15.75" customHeight="1" x14ac:dyDescent="0.2">
      <c r="A36" s="56"/>
      <c r="B36" s="97"/>
      <c r="C36" s="38"/>
      <c r="D36" s="38"/>
      <c r="E36" s="38"/>
      <c r="F36" s="98"/>
      <c r="G36" s="80"/>
      <c r="H36" s="196"/>
      <c r="I36" s="38"/>
      <c r="J36" s="37"/>
      <c r="K36" s="197"/>
      <c r="L36" s="37"/>
    </row>
    <row r="37" spans="1:12" ht="15.75" x14ac:dyDescent="0.25">
      <c r="A37" s="122" t="s">
        <v>104</v>
      </c>
      <c r="B37" s="21"/>
      <c r="C37" s="38"/>
      <c r="D37" s="38"/>
      <c r="E37" s="38"/>
      <c r="F37" s="98"/>
      <c r="G37" s="83"/>
      <c r="H37" s="37"/>
      <c r="I37" s="98"/>
      <c r="J37" s="45"/>
      <c r="K37" s="45"/>
      <c r="L37" s="45"/>
    </row>
    <row r="38" spans="1:12" ht="15.75" x14ac:dyDescent="0.25">
      <c r="A38" s="34" t="s">
        <v>50</v>
      </c>
      <c r="B38" s="4"/>
      <c r="C38" s="4"/>
      <c r="D38" s="4"/>
      <c r="E38" s="4"/>
      <c r="F38" s="98"/>
      <c r="G38" s="35" t="s">
        <v>51</v>
      </c>
      <c r="H38" s="35"/>
      <c r="I38" s="36"/>
      <c r="J38" s="37"/>
      <c r="K38" s="38"/>
      <c r="L38" s="38"/>
    </row>
    <row r="39" spans="1:12" ht="15" x14ac:dyDescent="0.25">
      <c r="A39" s="100" t="s">
        <v>105</v>
      </c>
      <c r="B39" s="4"/>
      <c r="C39" s="4"/>
      <c r="D39" s="4"/>
      <c r="E39" s="4"/>
      <c r="F39" s="4"/>
      <c r="G39" s="41" t="s">
        <v>53</v>
      </c>
      <c r="H39" s="5" t="s">
        <v>56</v>
      </c>
      <c r="I39" s="5"/>
      <c r="J39" s="39"/>
      <c r="K39" s="5"/>
      <c r="L39" s="45"/>
    </row>
    <row r="40" spans="1:12" ht="14.25" x14ac:dyDescent="0.25">
      <c r="A40" s="42" t="s">
        <v>106</v>
      </c>
      <c r="B40" s="14"/>
      <c r="C40" s="14"/>
      <c r="D40" s="14"/>
      <c r="E40" s="4"/>
      <c r="F40" s="4"/>
      <c r="G40" s="41"/>
      <c r="H40" s="5" t="s">
        <v>58</v>
      </c>
      <c r="I40" s="5"/>
      <c r="J40" s="39"/>
      <c r="K40" s="5"/>
      <c r="L40" s="45"/>
    </row>
    <row r="41" spans="1:12" ht="14.25" x14ac:dyDescent="0.25">
      <c r="A41" s="40" t="s">
        <v>55</v>
      </c>
      <c r="B41" s="14"/>
      <c r="C41" s="14"/>
      <c r="D41" s="14"/>
      <c r="E41" s="14"/>
      <c r="F41" s="4"/>
      <c r="G41" s="41"/>
      <c r="H41" s="5" t="s">
        <v>60</v>
      </c>
      <c r="I41" s="5"/>
      <c r="J41" s="39"/>
      <c r="K41" s="5"/>
      <c r="L41" s="45"/>
    </row>
    <row r="42" spans="1:12" ht="14.25" x14ac:dyDescent="0.25">
      <c r="A42" s="40" t="s">
        <v>57</v>
      </c>
      <c r="B42" s="14"/>
      <c r="C42" s="14"/>
      <c r="D42" s="14"/>
      <c r="E42" s="14"/>
      <c r="F42" s="4"/>
      <c r="G42" s="41"/>
      <c r="H42" s="5" t="s">
        <v>62</v>
      </c>
      <c r="I42" s="5"/>
      <c r="J42" s="39"/>
      <c r="K42" s="5"/>
      <c r="L42" s="45"/>
    </row>
    <row r="43" spans="1:12" ht="14.25" x14ac:dyDescent="0.25">
      <c r="A43" s="40" t="s">
        <v>59</v>
      </c>
      <c r="B43" s="14"/>
      <c r="C43" s="4"/>
      <c r="D43" s="4"/>
      <c r="E43" s="4"/>
      <c r="F43" s="4"/>
      <c r="G43" s="41" t="s">
        <v>63</v>
      </c>
      <c r="H43" s="5" t="s">
        <v>64</v>
      </c>
      <c r="I43" s="5"/>
      <c r="J43" s="39"/>
      <c r="K43" s="5"/>
      <c r="L43" s="45"/>
    </row>
    <row r="44" spans="1:12" ht="14.25" x14ac:dyDescent="0.25">
      <c r="A44" s="44" t="s">
        <v>61</v>
      </c>
      <c r="G44" s="45"/>
      <c r="H44" s="5" t="s">
        <v>107</v>
      </c>
      <c r="I44" s="5"/>
      <c r="J44" s="39"/>
      <c r="K44" s="5"/>
      <c r="L44" s="45"/>
    </row>
    <row r="45" spans="1:12" ht="14.25" x14ac:dyDescent="0.25">
      <c r="G45" s="45"/>
      <c r="H45" s="5" t="s">
        <v>66</v>
      </c>
      <c r="I45" s="5"/>
      <c r="J45" s="39"/>
      <c r="K45" s="5"/>
      <c r="L45" s="45"/>
    </row>
    <row r="46" spans="1:12" ht="14.25" x14ac:dyDescent="0.25">
      <c r="G46" s="41" t="s">
        <v>68</v>
      </c>
      <c r="H46" s="5" t="s">
        <v>69</v>
      </c>
      <c r="I46" s="5"/>
      <c r="J46" s="101"/>
      <c r="K46" s="45"/>
      <c r="L46" s="45"/>
    </row>
    <row r="47" spans="1:12" ht="16.5" x14ac:dyDescent="0.3">
      <c r="A47" s="2"/>
      <c r="B47" s="2"/>
      <c r="C47" s="3"/>
      <c r="D47" s="3"/>
      <c r="E47" s="3"/>
      <c r="F47" s="3"/>
      <c r="G47" s="3"/>
      <c r="H47" s="42" t="s">
        <v>70</v>
      </c>
      <c r="I47" s="5"/>
      <c r="J47" s="43"/>
      <c r="L47" s="198"/>
    </row>
    <row r="48" spans="1:12" ht="16.5" x14ac:dyDescent="0.3">
      <c r="G48" s="4"/>
      <c r="H48" s="4"/>
      <c r="I48" s="5"/>
      <c r="J48" s="43"/>
      <c r="L48" s="43"/>
    </row>
  </sheetData>
  <customSheetViews>
    <customSheetView guid="{D813C7F1-82AD-4177-A0B6-DF780F250157}">
      <selection activeCell="G18" sqref="G18"/>
      <pageMargins left="0.28000000000000003" right="0.25" top="0.52" bottom="0.52" header="0.5" footer="0.5"/>
      <pageSetup paperSize="9" scale="48" orientation="landscape" r:id="rId1"/>
      <headerFooter alignWithMargins="0"/>
    </customSheetView>
    <customSheetView guid="{AFA97FE5-EB2D-4EBD-A937-DC2E6D78335A}" topLeftCell="A16">
      <selection activeCell="G23" sqref="G23"/>
      <pageMargins left="0.28000000000000003" right="0.25" top="0.52" bottom="0.52" header="0.5" footer="0.5"/>
      <pageSetup paperSize="9" scale="48" orientation="landscape" r:id="rId2"/>
      <headerFooter alignWithMargins="0"/>
    </customSheetView>
    <customSheetView guid="{A1E0DC65-553C-444F-B2FF-A96031258B72}">
      <selection activeCell="D12" sqref="D12"/>
      <pageMargins left="0.28000000000000003" right="0.25" top="0.52" bottom="0.52" header="0.5" footer="0.5"/>
      <pageSetup paperSize="9" scale="48" orientation="landscape" r:id="rId3"/>
      <headerFooter alignWithMargins="0"/>
    </customSheetView>
  </customSheetViews>
  <mergeCells count="2">
    <mergeCell ref="A4:L4"/>
    <mergeCell ref="C6:D6"/>
  </mergeCells>
  <hyperlinks>
    <hyperlink ref="A5" location="INDEX!A1" display="BACK TO INDEX"/>
    <hyperlink ref="A3" r:id="rId4"/>
  </hyperlinks>
  <pageMargins left="0.28000000000000003" right="0.25" top="0.52" bottom="0.52" header="0.5" footer="0.5"/>
  <pageSetup paperSize="9" scale="48" orientation="landscape" r:id="rId5"/>
  <headerFooter alignWithMargins="0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topLeftCell="A12" zoomScaleNormal="100" workbookViewId="0">
      <selection activeCell="E15" sqref="E15"/>
    </sheetView>
  </sheetViews>
  <sheetFormatPr defaultRowHeight="12.75" x14ac:dyDescent="0.2"/>
  <cols>
    <col min="1" max="1" width="29" style="202" customWidth="1"/>
    <col min="2" max="2" width="11" style="202" customWidth="1"/>
    <col min="3" max="4" width="11.42578125" style="202" customWidth="1"/>
    <col min="5" max="5" width="10" style="202" customWidth="1"/>
    <col min="6" max="6" width="24" style="202" customWidth="1"/>
    <col min="7" max="7" width="12.7109375" style="202" customWidth="1"/>
    <col min="8" max="12" width="17.28515625" style="202" customWidth="1"/>
    <col min="13" max="16384" width="9.140625" style="202"/>
  </cols>
  <sheetData>
    <row r="1" spans="1:13" x14ac:dyDescent="0.2">
      <c r="A1" s="199"/>
      <c r="B1" s="200"/>
      <c r="C1" s="201"/>
      <c r="D1" s="201"/>
      <c r="E1" s="201"/>
      <c r="F1" s="201"/>
      <c r="G1" s="199"/>
      <c r="H1" s="201"/>
      <c r="I1" s="201"/>
      <c r="J1" s="201"/>
      <c r="K1" s="201"/>
      <c r="L1" s="201"/>
    </row>
    <row r="2" spans="1:13" ht="39" customHeight="1" x14ac:dyDescent="0.25">
      <c r="A2" s="203"/>
      <c r="B2" s="203"/>
      <c r="C2" s="203"/>
      <c r="D2" s="203"/>
      <c r="E2" s="203"/>
      <c r="G2" s="204"/>
      <c r="H2" s="205"/>
      <c r="I2" s="205"/>
      <c r="J2" s="205"/>
      <c r="K2" s="205"/>
      <c r="L2" s="205"/>
    </row>
    <row r="3" spans="1:13" ht="17.25" customHeight="1" x14ac:dyDescent="0.25">
      <c r="A3" s="206" t="s">
        <v>0</v>
      </c>
      <c r="B3" s="203"/>
      <c r="C3" s="203"/>
      <c r="D3" s="203"/>
      <c r="E3" s="203"/>
      <c r="G3" s="204"/>
      <c r="H3" s="205"/>
      <c r="I3" s="205"/>
      <c r="J3" s="205"/>
      <c r="K3" s="205"/>
      <c r="L3" s="205"/>
    </row>
    <row r="4" spans="1:13" ht="20.25" x14ac:dyDescent="0.3">
      <c r="A4" s="502" t="s">
        <v>156</v>
      </c>
      <c r="B4" s="503"/>
      <c r="C4" s="503"/>
      <c r="D4" s="503"/>
      <c r="E4" s="503"/>
      <c r="F4" s="503"/>
      <c r="G4" s="503"/>
      <c r="H4" s="503"/>
      <c r="I4" s="503"/>
      <c r="J4" s="207"/>
      <c r="K4" s="207"/>
      <c r="L4" s="207"/>
    </row>
    <row r="5" spans="1:13" ht="9" customHeight="1" x14ac:dyDescent="0.3">
      <c r="B5" s="208"/>
      <c r="C5" s="209"/>
      <c r="D5" s="209"/>
      <c r="E5" s="208"/>
      <c r="F5" s="208"/>
      <c r="G5" s="208"/>
      <c r="H5" s="208"/>
      <c r="I5" s="208"/>
      <c r="J5" s="208"/>
      <c r="K5" s="208"/>
      <c r="L5" s="208"/>
      <c r="M5" s="210"/>
    </row>
    <row r="6" spans="1:13" ht="20.25" x14ac:dyDescent="0.3">
      <c r="A6" s="51" t="s">
        <v>73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0"/>
    </row>
    <row r="7" spans="1:13" s="131" customFormat="1" ht="50.25" customHeight="1" x14ac:dyDescent="0.2">
      <c r="A7" s="212" t="s">
        <v>74</v>
      </c>
      <c r="B7" s="213" t="s">
        <v>75</v>
      </c>
      <c r="C7" s="504" t="s">
        <v>157</v>
      </c>
      <c r="D7" s="505"/>
      <c r="E7" s="213" t="s">
        <v>158</v>
      </c>
      <c r="F7" s="214" t="s">
        <v>78</v>
      </c>
      <c r="G7" s="215" t="s">
        <v>159</v>
      </c>
      <c r="H7" s="216" t="s">
        <v>160</v>
      </c>
      <c r="I7" s="217" t="s">
        <v>161</v>
      </c>
      <c r="J7" s="216" t="s">
        <v>162</v>
      </c>
      <c r="K7" s="217" t="s">
        <v>163</v>
      </c>
      <c r="L7" s="217" t="s">
        <v>141</v>
      </c>
    </row>
    <row r="8" spans="1:13" ht="16.5" customHeight="1" x14ac:dyDescent="0.2">
      <c r="A8" s="218" t="s">
        <v>376</v>
      </c>
      <c r="B8" s="219">
        <v>1702</v>
      </c>
      <c r="C8" s="220">
        <v>42737</v>
      </c>
      <c r="D8" s="221">
        <f>C8</f>
        <v>42737</v>
      </c>
      <c r="E8" s="220">
        <f>+C8+2</f>
        <v>42739</v>
      </c>
      <c r="F8" s="454" t="s">
        <v>486</v>
      </c>
      <c r="G8" s="223">
        <v>42746</v>
      </c>
      <c r="H8" s="223">
        <f>G8+8</f>
        <v>42754</v>
      </c>
      <c r="I8" s="223">
        <f>G8+14</f>
        <v>42760</v>
      </c>
      <c r="J8" s="223">
        <f>G8+17</f>
        <v>42763</v>
      </c>
      <c r="K8" s="223">
        <f>G8+20</f>
        <v>42766</v>
      </c>
      <c r="L8" s="223">
        <f>G8+23</f>
        <v>42769</v>
      </c>
    </row>
    <row r="9" spans="1:13" ht="16.5" customHeight="1" x14ac:dyDescent="0.2">
      <c r="A9" s="218" t="s">
        <v>509</v>
      </c>
      <c r="B9" s="219">
        <v>1702</v>
      </c>
      <c r="C9" s="220">
        <v>42740</v>
      </c>
      <c r="D9" s="221">
        <f>C9</f>
        <v>42740</v>
      </c>
      <c r="E9" s="220">
        <f>+C9+2</f>
        <v>42742</v>
      </c>
      <c r="F9" s="224" t="s">
        <v>346</v>
      </c>
      <c r="G9" s="223"/>
      <c r="H9" s="223"/>
      <c r="I9" s="223"/>
      <c r="J9" s="223"/>
      <c r="K9" s="223"/>
      <c r="L9" s="223"/>
    </row>
    <row r="10" spans="1:13" ht="16.5" customHeight="1" x14ac:dyDescent="0.2">
      <c r="A10" s="20"/>
      <c r="B10" s="225"/>
      <c r="C10" s="74"/>
      <c r="D10" s="74"/>
      <c r="E10" s="112"/>
      <c r="F10" s="437" t="s">
        <v>138</v>
      </c>
      <c r="G10" s="226"/>
      <c r="H10" s="226"/>
      <c r="I10" s="226"/>
      <c r="J10" s="226"/>
      <c r="K10" s="226"/>
      <c r="L10" s="226"/>
    </row>
    <row r="11" spans="1:13" ht="16.5" customHeight="1" x14ac:dyDescent="0.2">
      <c r="A11" s="218" t="s">
        <v>376</v>
      </c>
      <c r="B11" s="219">
        <v>1704</v>
      </c>
      <c r="C11" s="220">
        <v>42744</v>
      </c>
      <c r="D11" s="221">
        <f>C11</f>
        <v>42744</v>
      </c>
      <c r="E11" s="220">
        <f>+C11+2</f>
        <v>42746</v>
      </c>
      <c r="F11" s="222" t="s">
        <v>359</v>
      </c>
      <c r="G11" s="223">
        <v>42753</v>
      </c>
      <c r="H11" s="223">
        <f>G11+8</f>
        <v>42761</v>
      </c>
      <c r="I11" s="223">
        <f>G11+14</f>
        <v>42767</v>
      </c>
      <c r="J11" s="223">
        <f>G11+17</f>
        <v>42770</v>
      </c>
      <c r="K11" s="223">
        <f>G11+20</f>
        <v>42773</v>
      </c>
      <c r="L11" s="223">
        <f>G11+23</f>
        <v>42776</v>
      </c>
    </row>
    <row r="12" spans="1:13" ht="16.5" customHeight="1" x14ac:dyDescent="0.2">
      <c r="A12" s="218" t="s">
        <v>323</v>
      </c>
      <c r="B12" s="219">
        <v>1702</v>
      </c>
      <c r="C12" s="220">
        <v>42746</v>
      </c>
      <c r="D12" s="221">
        <f>C12</f>
        <v>42746</v>
      </c>
      <c r="E12" s="220">
        <f>+C12+2</f>
        <v>42748</v>
      </c>
      <c r="F12" s="224" t="s">
        <v>347</v>
      </c>
      <c r="G12" s="223"/>
      <c r="H12" s="223"/>
      <c r="I12" s="223"/>
      <c r="J12" s="223"/>
      <c r="K12" s="223"/>
      <c r="L12" s="223"/>
    </row>
    <row r="13" spans="1:13" ht="16.5" customHeight="1" x14ac:dyDescent="0.2">
      <c r="A13" s="20"/>
      <c r="B13" s="225"/>
      <c r="C13" s="74"/>
      <c r="D13" s="74"/>
      <c r="E13" s="112"/>
      <c r="F13" s="437" t="s">
        <v>138</v>
      </c>
      <c r="G13" s="226"/>
      <c r="H13" s="226"/>
      <c r="I13" s="226"/>
      <c r="J13" s="226"/>
      <c r="K13" s="226"/>
      <c r="L13" s="226"/>
    </row>
    <row r="14" spans="1:13" ht="16.5" customHeight="1" x14ac:dyDescent="0.2">
      <c r="A14" s="218" t="s">
        <v>376</v>
      </c>
      <c r="B14" s="219">
        <v>1706</v>
      </c>
      <c r="C14" s="220">
        <v>42751</v>
      </c>
      <c r="D14" s="221">
        <f>C14</f>
        <v>42751</v>
      </c>
      <c r="E14" s="220">
        <f>+C14+2</f>
        <v>42753</v>
      </c>
      <c r="F14" s="465" t="s">
        <v>510</v>
      </c>
      <c r="G14" s="223">
        <v>42760</v>
      </c>
      <c r="H14" s="223">
        <f>G14+8</f>
        <v>42768</v>
      </c>
      <c r="I14" s="223">
        <f>G14+14</f>
        <v>42774</v>
      </c>
      <c r="J14" s="223">
        <f>G14+17</f>
        <v>42777</v>
      </c>
      <c r="K14" s="223">
        <f>G14+20</f>
        <v>42780</v>
      </c>
      <c r="L14" s="223">
        <f>G14+23</f>
        <v>42783</v>
      </c>
    </row>
    <row r="15" spans="1:13" ht="16.5" customHeight="1" x14ac:dyDescent="0.2">
      <c r="A15" s="218" t="s">
        <v>551</v>
      </c>
      <c r="B15" s="219">
        <v>1704</v>
      </c>
      <c r="C15" s="220">
        <v>42754</v>
      </c>
      <c r="D15" s="221">
        <f>C15</f>
        <v>42754</v>
      </c>
      <c r="E15" s="220">
        <f>+C15+2</f>
        <v>42756</v>
      </c>
      <c r="F15" s="465" t="s">
        <v>348</v>
      </c>
      <c r="G15" s="466" t="s">
        <v>177</v>
      </c>
      <c r="H15" s="223"/>
      <c r="I15" s="223"/>
      <c r="J15" s="223"/>
      <c r="K15" s="223"/>
      <c r="L15" s="223"/>
    </row>
    <row r="16" spans="1:13" ht="16.5" customHeight="1" x14ac:dyDescent="0.2">
      <c r="A16" s="20"/>
      <c r="B16" s="225"/>
      <c r="C16" s="74"/>
      <c r="D16" s="74"/>
      <c r="E16" s="112"/>
      <c r="F16" s="437" t="s">
        <v>511</v>
      </c>
      <c r="G16" s="226"/>
      <c r="H16" s="226"/>
      <c r="I16" s="226"/>
      <c r="J16" s="226"/>
      <c r="K16" s="226"/>
      <c r="L16" s="226"/>
    </row>
    <row r="17" spans="1:12" ht="16.5" customHeight="1" x14ac:dyDescent="0.2">
      <c r="A17" s="218" t="s">
        <v>376</v>
      </c>
      <c r="B17" s="219">
        <v>1708</v>
      </c>
      <c r="C17" s="220">
        <v>42758</v>
      </c>
      <c r="D17" s="221">
        <f>C17</f>
        <v>42758</v>
      </c>
      <c r="E17" s="220">
        <f>+C17+2</f>
        <v>42760</v>
      </c>
      <c r="F17" s="222" t="s">
        <v>360</v>
      </c>
      <c r="G17" s="223">
        <v>42767</v>
      </c>
      <c r="H17" s="223">
        <f>G17+8</f>
        <v>42775</v>
      </c>
      <c r="I17" s="223">
        <f>G17+14</f>
        <v>42781</v>
      </c>
      <c r="J17" s="223">
        <f>G17+17</f>
        <v>42784</v>
      </c>
      <c r="K17" s="223">
        <f>G17+20</f>
        <v>42787</v>
      </c>
      <c r="L17" s="223">
        <f>G17+23</f>
        <v>42790</v>
      </c>
    </row>
    <row r="18" spans="1:12" ht="16.5" customHeight="1" x14ac:dyDescent="0.2">
      <c r="A18" s="227" t="s">
        <v>323</v>
      </c>
      <c r="B18" s="219">
        <v>1704</v>
      </c>
      <c r="C18" s="220">
        <v>42760</v>
      </c>
      <c r="D18" s="221">
        <f>C18</f>
        <v>42760</v>
      </c>
      <c r="E18" s="220">
        <f>+C18+2</f>
        <v>42762</v>
      </c>
      <c r="F18" s="224" t="s">
        <v>349</v>
      </c>
      <c r="G18" s="223"/>
      <c r="H18" s="223"/>
      <c r="I18" s="223"/>
      <c r="J18" s="223"/>
      <c r="K18" s="223"/>
      <c r="L18" s="223"/>
    </row>
    <row r="19" spans="1:12" ht="16.5" customHeight="1" x14ac:dyDescent="0.2">
      <c r="A19" s="20"/>
      <c r="B19" s="225"/>
      <c r="C19" s="74"/>
      <c r="D19" s="74"/>
      <c r="E19" s="112"/>
      <c r="F19" s="229"/>
      <c r="G19" s="226"/>
      <c r="H19" s="226"/>
      <c r="I19" s="226"/>
      <c r="J19" s="226"/>
      <c r="K19" s="226"/>
      <c r="L19" s="226"/>
    </row>
    <row r="20" spans="1:12" ht="16.5" customHeight="1" x14ac:dyDescent="0.2">
      <c r="A20" s="218" t="s">
        <v>376</v>
      </c>
      <c r="B20" s="219">
        <v>1710</v>
      </c>
      <c r="C20" s="220">
        <v>42765</v>
      </c>
      <c r="D20" s="221">
        <f>C20</f>
        <v>42765</v>
      </c>
      <c r="E20" s="220">
        <f>+C20+2</f>
        <v>42767</v>
      </c>
      <c r="F20" s="222" t="s">
        <v>165</v>
      </c>
      <c r="G20" s="223">
        <v>42774</v>
      </c>
      <c r="H20" s="223">
        <f>G20+8</f>
        <v>42782</v>
      </c>
      <c r="I20" s="223">
        <f>G20+14</f>
        <v>42788</v>
      </c>
      <c r="J20" s="223">
        <f>G20+17</f>
        <v>42791</v>
      </c>
      <c r="K20" s="223">
        <f>G20+20</f>
        <v>42794</v>
      </c>
      <c r="L20" s="223">
        <f>G20+23</f>
        <v>42797</v>
      </c>
    </row>
    <row r="21" spans="1:12" ht="16.5" customHeight="1" x14ac:dyDescent="0.2">
      <c r="A21" s="227" t="s">
        <v>437</v>
      </c>
      <c r="B21" s="219">
        <v>1706</v>
      </c>
      <c r="C21" s="220">
        <v>42767</v>
      </c>
      <c r="D21" s="221">
        <f>C21</f>
        <v>42767</v>
      </c>
      <c r="E21" s="220">
        <f>+C21+2</f>
        <v>42769</v>
      </c>
      <c r="F21" s="224" t="s">
        <v>350</v>
      </c>
      <c r="G21" s="223"/>
      <c r="H21" s="223"/>
      <c r="I21" s="223"/>
      <c r="J21" s="223"/>
      <c r="K21" s="223"/>
      <c r="L21" s="223"/>
    </row>
    <row r="22" spans="1:12" ht="16.5" customHeight="1" x14ac:dyDescent="0.2">
      <c r="A22" s="20"/>
      <c r="B22" s="225"/>
      <c r="C22" s="74"/>
      <c r="D22" s="74"/>
      <c r="E22" s="112"/>
      <c r="F22" s="229"/>
      <c r="G22" s="226"/>
      <c r="H22" s="226"/>
      <c r="I22" s="226"/>
      <c r="J22" s="226"/>
      <c r="K22" s="226"/>
      <c r="L22" s="226"/>
    </row>
    <row r="23" spans="1:12" ht="16.5" customHeight="1" x14ac:dyDescent="0.2">
      <c r="A23" s="218"/>
      <c r="B23" s="219"/>
      <c r="C23" s="220">
        <v>42772</v>
      </c>
      <c r="D23" s="221">
        <f>C23</f>
        <v>42772</v>
      </c>
      <c r="E23" s="220">
        <f>+C23+2</f>
        <v>42774</v>
      </c>
      <c r="F23" s="222" t="s">
        <v>166</v>
      </c>
      <c r="G23" s="223">
        <v>42781</v>
      </c>
      <c r="H23" s="223">
        <f>G23+8</f>
        <v>42789</v>
      </c>
      <c r="I23" s="223">
        <f>G23+14</f>
        <v>42795</v>
      </c>
      <c r="J23" s="223">
        <f>G23+17</f>
        <v>42798</v>
      </c>
      <c r="K23" s="223">
        <f>G23+20</f>
        <v>42801</v>
      </c>
      <c r="L23" s="223">
        <f>G23+23</f>
        <v>42804</v>
      </c>
    </row>
    <row r="24" spans="1:12" ht="16.5" customHeight="1" x14ac:dyDescent="0.2">
      <c r="A24" s="227" t="s">
        <v>234</v>
      </c>
      <c r="B24" s="219"/>
      <c r="C24" s="220">
        <v>42774</v>
      </c>
      <c r="D24" s="221">
        <f>C24</f>
        <v>42774</v>
      </c>
      <c r="E24" s="220">
        <f>+C24+2</f>
        <v>42776</v>
      </c>
      <c r="F24" s="224" t="s">
        <v>351</v>
      </c>
      <c r="G24" s="223"/>
      <c r="H24" s="223"/>
      <c r="I24" s="223"/>
      <c r="J24" s="223"/>
      <c r="K24" s="223"/>
      <c r="L24" s="223"/>
    </row>
    <row r="25" spans="1:12" ht="16.5" customHeight="1" x14ac:dyDescent="0.2">
      <c r="A25" s="20"/>
      <c r="B25" s="225"/>
      <c r="C25" s="74"/>
      <c r="D25" s="74"/>
      <c r="E25" s="112"/>
      <c r="F25" s="229"/>
      <c r="G25" s="226"/>
      <c r="H25" s="226"/>
      <c r="I25" s="226"/>
      <c r="J25" s="226"/>
      <c r="K25" s="226"/>
      <c r="L25" s="226"/>
    </row>
    <row r="26" spans="1:12" ht="16.5" customHeight="1" x14ac:dyDescent="0.2">
      <c r="A26" s="218"/>
      <c r="B26" s="219"/>
      <c r="C26" s="220">
        <v>42779</v>
      </c>
      <c r="D26" s="221">
        <f>C26</f>
        <v>42779</v>
      </c>
      <c r="E26" s="220">
        <f>+C26+2</f>
        <v>42781</v>
      </c>
      <c r="F26" s="222" t="s">
        <v>167</v>
      </c>
      <c r="G26" s="223">
        <v>42788</v>
      </c>
      <c r="H26" s="223">
        <f>G26+8</f>
        <v>42796</v>
      </c>
      <c r="I26" s="223">
        <f>G26+14</f>
        <v>42802</v>
      </c>
      <c r="J26" s="223">
        <f>G26+17</f>
        <v>42805</v>
      </c>
      <c r="K26" s="223">
        <f>G26+20</f>
        <v>42808</v>
      </c>
      <c r="L26" s="223">
        <f>G26+23</f>
        <v>42811</v>
      </c>
    </row>
    <row r="27" spans="1:12" ht="16.5" customHeight="1" x14ac:dyDescent="0.2">
      <c r="A27" s="218" t="s">
        <v>537</v>
      </c>
      <c r="B27" s="219">
        <v>1706</v>
      </c>
      <c r="C27" s="220">
        <v>42781</v>
      </c>
      <c r="D27" s="221">
        <f>C27</f>
        <v>42781</v>
      </c>
      <c r="E27" s="220">
        <f>+C27+2</f>
        <v>42783</v>
      </c>
      <c r="F27" s="224" t="s">
        <v>352</v>
      </c>
      <c r="G27" s="223"/>
      <c r="H27" s="223"/>
      <c r="I27" s="223"/>
      <c r="J27" s="223"/>
      <c r="K27" s="223"/>
      <c r="L27" s="223"/>
    </row>
    <row r="28" spans="1:12" ht="16.5" customHeight="1" x14ac:dyDescent="0.2">
      <c r="A28" s="20"/>
      <c r="B28" s="225"/>
      <c r="C28" s="74"/>
      <c r="D28" s="74"/>
      <c r="E28" s="112"/>
      <c r="F28" s="229"/>
      <c r="G28" s="226"/>
      <c r="H28" s="226"/>
      <c r="I28" s="226"/>
      <c r="J28" s="226"/>
      <c r="K28" s="226"/>
      <c r="L28" s="226"/>
    </row>
    <row r="29" spans="1:12" ht="16.5" customHeight="1" x14ac:dyDescent="0.2">
      <c r="A29" s="218"/>
      <c r="B29" s="219"/>
      <c r="C29" s="220">
        <v>42786</v>
      </c>
      <c r="D29" s="221">
        <f>C29</f>
        <v>42786</v>
      </c>
      <c r="E29" s="220">
        <f>+C29+2</f>
        <v>42788</v>
      </c>
      <c r="F29" s="222" t="s">
        <v>321</v>
      </c>
      <c r="G29" s="223">
        <v>42795</v>
      </c>
      <c r="H29" s="223">
        <f>G29+8</f>
        <v>42803</v>
      </c>
      <c r="I29" s="223">
        <f>G29+14</f>
        <v>42809</v>
      </c>
      <c r="J29" s="223">
        <f>G29+17</f>
        <v>42812</v>
      </c>
      <c r="K29" s="223">
        <f>G29+20</f>
        <v>42815</v>
      </c>
      <c r="L29" s="223">
        <f>G29+23</f>
        <v>42818</v>
      </c>
    </row>
    <row r="30" spans="1:12" ht="16.5" customHeight="1" x14ac:dyDescent="0.2">
      <c r="A30" s="218" t="s">
        <v>437</v>
      </c>
      <c r="B30" s="219">
        <v>1710</v>
      </c>
      <c r="C30" s="220">
        <v>42788</v>
      </c>
      <c r="D30" s="221">
        <f>C30</f>
        <v>42788</v>
      </c>
      <c r="E30" s="220">
        <f>+C30+2</f>
        <v>42790</v>
      </c>
      <c r="F30" s="224" t="s">
        <v>353</v>
      </c>
      <c r="G30" s="223"/>
      <c r="H30" s="223"/>
      <c r="I30" s="223"/>
      <c r="J30" s="223"/>
      <c r="K30" s="223"/>
      <c r="L30" s="223"/>
    </row>
    <row r="31" spans="1:12" ht="16.5" customHeight="1" x14ac:dyDescent="0.2">
      <c r="A31" s="20"/>
      <c r="B31" s="225"/>
      <c r="C31" s="74"/>
      <c r="D31" s="74"/>
      <c r="E31" s="112"/>
      <c r="F31" s="229"/>
      <c r="G31" s="226"/>
      <c r="H31" s="226"/>
      <c r="I31" s="226"/>
      <c r="J31" s="226"/>
      <c r="K31" s="226"/>
      <c r="L31" s="226"/>
    </row>
    <row r="32" spans="1:12" ht="16.5" customHeight="1" x14ac:dyDescent="0.2">
      <c r="A32" s="218"/>
      <c r="B32" s="219"/>
      <c r="C32" s="220">
        <v>42793</v>
      </c>
      <c r="D32" s="221">
        <f>C32</f>
        <v>42793</v>
      </c>
      <c r="E32" s="220">
        <f>+C32+2</f>
        <v>42795</v>
      </c>
      <c r="F32" s="222" t="s">
        <v>532</v>
      </c>
      <c r="G32" s="223">
        <v>42802</v>
      </c>
      <c r="H32" s="223">
        <f>G32+8</f>
        <v>42810</v>
      </c>
      <c r="I32" s="223">
        <f>G32+14</f>
        <v>42816</v>
      </c>
      <c r="J32" s="223">
        <f>G32+17</f>
        <v>42819</v>
      </c>
      <c r="K32" s="223">
        <f>G32+20</f>
        <v>42822</v>
      </c>
      <c r="L32" s="223">
        <f>G32+23</f>
        <v>42825</v>
      </c>
    </row>
    <row r="33" spans="1:12" ht="16.5" customHeight="1" x14ac:dyDescent="0.2">
      <c r="A33" s="218" t="s">
        <v>538</v>
      </c>
      <c r="B33" s="219">
        <v>1707</v>
      </c>
      <c r="C33" s="220">
        <v>42795</v>
      </c>
      <c r="D33" s="221">
        <f>C33</f>
        <v>42795</v>
      </c>
      <c r="E33" s="220">
        <f>+C33+2</f>
        <v>42797</v>
      </c>
      <c r="F33" s="224" t="s">
        <v>354</v>
      </c>
      <c r="G33" s="223"/>
      <c r="H33" s="223"/>
      <c r="I33" s="223"/>
      <c r="J33" s="223"/>
      <c r="K33" s="223"/>
      <c r="L33" s="223"/>
    </row>
    <row r="34" spans="1:12" ht="16.5" customHeight="1" x14ac:dyDescent="0.2">
      <c r="A34" s="20"/>
      <c r="B34" s="225"/>
      <c r="C34" s="74"/>
      <c r="D34" s="74"/>
      <c r="E34" s="112"/>
      <c r="F34" s="229"/>
      <c r="G34" s="226"/>
      <c r="H34" s="226"/>
      <c r="I34" s="226"/>
      <c r="J34" s="226"/>
      <c r="K34" s="226"/>
      <c r="L34" s="226"/>
    </row>
    <row r="35" spans="1:12" ht="16.5" customHeight="1" x14ac:dyDescent="0.2">
      <c r="A35" s="218"/>
      <c r="B35" s="219"/>
      <c r="C35" s="220">
        <v>42800</v>
      </c>
      <c r="D35" s="221">
        <f>C35</f>
        <v>42800</v>
      </c>
      <c r="E35" s="220">
        <f>+C35+2</f>
        <v>42802</v>
      </c>
      <c r="F35" s="222" t="s">
        <v>164</v>
      </c>
      <c r="G35" s="223">
        <v>42809</v>
      </c>
      <c r="H35" s="223">
        <f>G35+8</f>
        <v>42817</v>
      </c>
      <c r="I35" s="223">
        <f>G35+14</f>
        <v>42823</v>
      </c>
      <c r="J35" s="223">
        <f>G35+17</f>
        <v>42826</v>
      </c>
      <c r="K35" s="223">
        <f>G35+20</f>
        <v>42829</v>
      </c>
      <c r="L35" s="223">
        <f>G35+23</f>
        <v>42832</v>
      </c>
    </row>
    <row r="36" spans="1:12" ht="16.5" customHeight="1" x14ac:dyDescent="0.2">
      <c r="A36" s="218" t="s">
        <v>539</v>
      </c>
      <c r="B36" s="219"/>
      <c r="C36" s="220">
        <v>42802</v>
      </c>
      <c r="D36" s="221">
        <f>C36</f>
        <v>42802</v>
      </c>
      <c r="E36" s="220">
        <f>+C36+2</f>
        <v>42804</v>
      </c>
      <c r="F36" s="224" t="s">
        <v>355</v>
      </c>
      <c r="G36" s="223"/>
      <c r="H36" s="223"/>
      <c r="I36" s="223"/>
      <c r="J36" s="223"/>
      <c r="K36" s="223"/>
      <c r="L36" s="223"/>
    </row>
    <row r="37" spans="1:12" ht="16.5" customHeight="1" x14ac:dyDescent="0.2">
      <c r="A37" s="20"/>
      <c r="B37" s="225"/>
      <c r="C37" s="74"/>
      <c r="D37" s="74"/>
      <c r="E37" s="112"/>
      <c r="F37" s="229"/>
      <c r="G37" s="226"/>
      <c r="H37" s="226"/>
      <c r="I37" s="226"/>
      <c r="J37" s="226"/>
      <c r="K37" s="226"/>
      <c r="L37" s="226"/>
    </row>
    <row r="38" spans="1:12" ht="16.5" hidden="1" customHeight="1" x14ac:dyDescent="0.2">
      <c r="A38" s="218"/>
      <c r="B38" s="219"/>
      <c r="C38" s="220">
        <v>42807</v>
      </c>
      <c r="D38" s="221">
        <f>C38</f>
        <v>42807</v>
      </c>
      <c r="E38" s="220">
        <f>+C38+2</f>
        <v>42809</v>
      </c>
      <c r="F38" s="222" t="s">
        <v>343</v>
      </c>
      <c r="G38" s="223">
        <v>42816</v>
      </c>
      <c r="H38" s="223">
        <f>G38+8</f>
        <v>42824</v>
      </c>
      <c r="I38" s="223">
        <f>G38+14</f>
        <v>42830</v>
      </c>
      <c r="J38" s="223">
        <f>G38+17</f>
        <v>42833</v>
      </c>
      <c r="K38" s="223">
        <f>G38+20</f>
        <v>42836</v>
      </c>
      <c r="L38" s="223">
        <f>G38+23</f>
        <v>42839</v>
      </c>
    </row>
    <row r="39" spans="1:12" ht="16.5" hidden="1" customHeight="1" x14ac:dyDescent="0.2">
      <c r="A39" s="218"/>
      <c r="B39" s="219"/>
      <c r="C39" s="220">
        <v>42809</v>
      </c>
      <c r="D39" s="221">
        <f>C39</f>
        <v>42809</v>
      </c>
      <c r="E39" s="220">
        <f>+C39+2</f>
        <v>42811</v>
      </c>
      <c r="F39" s="224" t="s">
        <v>356</v>
      </c>
      <c r="G39" s="223"/>
      <c r="H39" s="223"/>
      <c r="I39" s="223"/>
      <c r="J39" s="223"/>
      <c r="K39" s="223"/>
      <c r="L39" s="223"/>
    </row>
    <row r="40" spans="1:12" ht="16.5" hidden="1" customHeight="1" x14ac:dyDescent="0.2">
      <c r="A40" s="20"/>
      <c r="B40" s="225"/>
      <c r="C40" s="74"/>
      <c r="D40" s="74"/>
      <c r="E40" s="112"/>
      <c r="F40" s="229"/>
      <c r="G40" s="226"/>
      <c r="H40" s="226"/>
      <c r="I40" s="226"/>
      <c r="J40" s="226"/>
      <c r="K40" s="226"/>
      <c r="L40" s="226"/>
    </row>
    <row r="41" spans="1:12" ht="16.5" hidden="1" customHeight="1" x14ac:dyDescent="0.2">
      <c r="A41" s="218"/>
      <c r="B41" s="219"/>
      <c r="C41" s="220">
        <v>42814</v>
      </c>
      <c r="D41" s="221">
        <f>C41</f>
        <v>42814</v>
      </c>
      <c r="E41" s="220">
        <f>+C41+2</f>
        <v>42816</v>
      </c>
      <c r="F41" s="222" t="s">
        <v>344</v>
      </c>
      <c r="G41" s="223">
        <v>42823</v>
      </c>
      <c r="H41" s="223">
        <f>G41+8</f>
        <v>42831</v>
      </c>
      <c r="I41" s="223">
        <f>G41+14</f>
        <v>42837</v>
      </c>
      <c r="J41" s="223">
        <f>G41+17</f>
        <v>42840</v>
      </c>
      <c r="K41" s="223">
        <f>G41+20</f>
        <v>42843</v>
      </c>
      <c r="L41" s="223">
        <f>G41+23</f>
        <v>42846</v>
      </c>
    </row>
    <row r="42" spans="1:12" ht="16.5" hidden="1" customHeight="1" x14ac:dyDescent="0.2">
      <c r="A42" s="218"/>
      <c r="B42" s="219"/>
      <c r="C42" s="220">
        <v>42816</v>
      </c>
      <c r="D42" s="221">
        <f>C42</f>
        <v>42816</v>
      </c>
      <c r="E42" s="220">
        <f>+C42+2</f>
        <v>42818</v>
      </c>
      <c r="F42" s="224" t="s">
        <v>357</v>
      </c>
      <c r="G42" s="223"/>
      <c r="H42" s="223"/>
      <c r="I42" s="223"/>
      <c r="J42" s="223"/>
      <c r="K42" s="223"/>
      <c r="L42" s="223"/>
    </row>
    <row r="43" spans="1:12" ht="16.5" hidden="1" customHeight="1" x14ac:dyDescent="0.2">
      <c r="A43" s="20"/>
      <c r="B43" s="225"/>
      <c r="C43" s="74"/>
      <c r="D43" s="74"/>
      <c r="E43" s="112"/>
      <c r="F43" s="229"/>
      <c r="G43" s="226"/>
      <c r="H43" s="226"/>
      <c r="I43" s="226"/>
      <c r="J43" s="226"/>
      <c r="K43" s="226"/>
      <c r="L43" s="226"/>
    </row>
    <row r="44" spans="1:12" ht="16.5" hidden="1" customHeight="1" x14ac:dyDescent="0.2">
      <c r="A44" s="218"/>
      <c r="B44" s="219"/>
      <c r="C44" s="220">
        <v>42821</v>
      </c>
      <c r="D44" s="221">
        <f>C44</f>
        <v>42821</v>
      </c>
      <c r="E44" s="220">
        <f>+C44+2</f>
        <v>42823</v>
      </c>
      <c r="F44" s="222" t="s">
        <v>345</v>
      </c>
      <c r="G44" s="223">
        <v>42830</v>
      </c>
      <c r="H44" s="223">
        <f>G44+8</f>
        <v>42838</v>
      </c>
      <c r="I44" s="223">
        <f>G44+14</f>
        <v>42844</v>
      </c>
      <c r="J44" s="223">
        <f>G44+17</f>
        <v>42847</v>
      </c>
      <c r="K44" s="223">
        <f>G44+20</f>
        <v>42850</v>
      </c>
      <c r="L44" s="223">
        <f>G44+23</f>
        <v>42853</v>
      </c>
    </row>
    <row r="45" spans="1:12" ht="16.5" hidden="1" customHeight="1" x14ac:dyDescent="0.2">
      <c r="A45" s="218"/>
      <c r="B45" s="219"/>
      <c r="C45" s="220">
        <v>42823</v>
      </c>
      <c r="D45" s="221">
        <f>C45</f>
        <v>42823</v>
      </c>
      <c r="E45" s="220">
        <f>+C45+2</f>
        <v>42825</v>
      </c>
      <c r="F45" s="224" t="s">
        <v>358</v>
      </c>
      <c r="G45" s="223"/>
      <c r="H45" s="223"/>
      <c r="I45" s="223"/>
      <c r="J45" s="223"/>
      <c r="K45" s="223"/>
      <c r="L45" s="223"/>
    </row>
    <row r="46" spans="1:12" ht="16.5" hidden="1" customHeight="1" x14ac:dyDescent="0.2">
      <c r="A46" s="20"/>
      <c r="B46" s="225"/>
      <c r="C46" s="74"/>
      <c r="D46" s="74"/>
      <c r="E46" s="112"/>
      <c r="F46" s="229"/>
      <c r="G46" s="226"/>
      <c r="H46" s="226"/>
      <c r="I46" s="226"/>
      <c r="J46" s="226"/>
      <c r="K46" s="226"/>
      <c r="L46" s="226"/>
    </row>
    <row r="47" spans="1:12" ht="16.5" hidden="1" customHeight="1" x14ac:dyDescent="0.2">
      <c r="A47" s="218"/>
      <c r="B47" s="219"/>
      <c r="C47" s="220">
        <v>42828</v>
      </c>
      <c r="D47" s="221">
        <f>C47</f>
        <v>42828</v>
      </c>
      <c r="E47" s="220">
        <f>+C47+2</f>
        <v>42830</v>
      </c>
      <c r="F47" s="222" t="s">
        <v>359</v>
      </c>
      <c r="G47" s="223">
        <v>42837</v>
      </c>
      <c r="H47" s="223">
        <f>G47+8</f>
        <v>42845</v>
      </c>
      <c r="I47" s="223">
        <f>G47+14</f>
        <v>42851</v>
      </c>
      <c r="J47" s="223">
        <f>G47+17</f>
        <v>42854</v>
      </c>
      <c r="K47" s="223">
        <f>G47+20</f>
        <v>42857</v>
      </c>
      <c r="L47" s="223">
        <f>G47+23</f>
        <v>42860</v>
      </c>
    </row>
    <row r="48" spans="1:12" ht="16.5" hidden="1" customHeight="1" x14ac:dyDescent="0.2">
      <c r="A48" s="218"/>
      <c r="B48" s="219"/>
      <c r="C48" s="220">
        <v>42830</v>
      </c>
      <c r="D48" s="221">
        <f>C48</f>
        <v>42830</v>
      </c>
      <c r="E48" s="220">
        <f>+C48+2</f>
        <v>42832</v>
      </c>
      <c r="F48" s="224" t="s">
        <v>533</v>
      </c>
      <c r="G48" s="466"/>
      <c r="H48" s="223"/>
      <c r="I48" s="223"/>
      <c r="J48" s="223"/>
      <c r="K48" s="223"/>
      <c r="L48" s="223"/>
    </row>
    <row r="49" spans="1:12" ht="16.5" hidden="1" customHeight="1" x14ac:dyDescent="0.2">
      <c r="A49" s="20"/>
      <c r="B49" s="225"/>
      <c r="C49" s="74"/>
      <c r="D49" s="74"/>
      <c r="E49" s="112"/>
      <c r="F49" s="229"/>
      <c r="G49" s="226"/>
      <c r="H49" s="226"/>
      <c r="I49" s="226"/>
      <c r="J49" s="226"/>
      <c r="K49" s="226"/>
      <c r="L49" s="226"/>
    </row>
    <row r="50" spans="1:12" ht="16.5" hidden="1" customHeight="1" x14ac:dyDescent="0.2">
      <c r="A50" s="218"/>
      <c r="B50" s="219"/>
      <c r="C50" s="220">
        <v>42835</v>
      </c>
      <c r="D50" s="221">
        <f>C50</f>
        <v>42835</v>
      </c>
      <c r="E50" s="220">
        <f>+C50+2</f>
        <v>42837</v>
      </c>
      <c r="F50" s="222" t="s">
        <v>510</v>
      </c>
      <c r="G50" s="223">
        <v>42844</v>
      </c>
      <c r="H50" s="223">
        <f>G50+8</f>
        <v>42852</v>
      </c>
      <c r="I50" s="223">
        <f>G50+14</f>
        <v>42858</v>
      </c>
      <c r="J50" s="223">
        <f>G50+17</f>
        <v>42861</v>
      </c>
      <c r="K50" s="223">
        <f>G50+20</f>
        <v>42864</v>
      </c>
      <c r="L50" s="223">
        <f>G50+23</f>
        <v>42867</v>
      </c>
    </row>
    <row r="51" spans="1:12" ht="16.5" hidden="1" customHeight="1" x14ac:dyDescent="0.2">
      <c r="A51" s="218"/>
      <c r="B51" s="219"/>
      <c r="C51" s="220">
        <v>42837</v>
      </c>
      <c r="D51" s="221">
        <f>C51</f>
        <v>42837</v>
      </c>
      <c r="E51" s="220">
        <f>+C51+2</f>
        <v>42839</v>
      </c>
      <c r="F51" s="224" t="s">
        <v>534</v>
      </c>
      <c r="G51" s="223"/>
      <c r="H51" s="223"/>
      <c r="I51" s="223"/>
      <c r="J51" s="223"/>
      <c r="K51" s="223"/>
      <c r="L51" s="223"/>
    </row>
    <row r="52" spans="1:12" ht="16.5" hidden="1" customHeight="1" x14ac:dyDescent="0.2">
      <c r="A52" s="20"/>
      <c r="B52" s="225"/>
      <c r="C52" s="74"/>
      <c r="D52" s="74"/>
      <c r="E52" s="112"/>
      <c r="F52" s="229"/>
      <c r="G52" s="226"/>
      <c r="H52" s="226"/>
      <c r="I52" s="226"/>
      <c r="J52" s="226"/>
      <c r="K52" s="226"/>
      <c r="L52" s="226"/>
    </row>
    <row r="53" spans="1:12" ht="16.5" hidden="1" customHeight="1" x14ac:dyDescent="0.2">
      <c r="A53" s="218"/>
      <c r="B53" s="219"/>
      <c r="C53" s="220">
        <v>42842</v>
      </c>
      <c r="D53" s="221">
        <f>C53</f>
        <v>42842</v>
      </c>
      <c r="E53" s="220">
        <f>+C53+2</f>
        <v>42844</v>
      </c>
      <c r="F53" s="222" t="s">
        <v>360</v>
      </c>
      <c r="G53" s="223">
        <v>42851</v>
      </c>
      <c r="H53" s="223">
        <f>G53+8</f>
        <v>42859</v>
      </c>
      <c r="I53" s="223">
        <f>G53+14</f>
        <v>42865</v>
      </c>
      <c r="J53" s="223">
        <f>G53+17</f>
        <v>42868</v>
      </c>
      <c r="K53" s="223">
        <f>G53+20</f>
        <v>42871</v>
      </c>
      <c r="L53" s="223">
        <f>G53+23</f>
        <v>42874</v>
      </c>
    </row>
    <row r="54" spans="1:12" ht="16.5" hidden="1" customHeight="1" x14ac:dyDescent="0.2">
      <c r="A54" s="218"/>
      <c r="B54" s="219"/>
      <c r="C54" s="220">
        <v>42844</v>
      </c>
      <c r="D54" s="221">
        <f>C54</f>
        <v>42844</v>
      </c>
      <c r="E54" s="220">
        <f>+C54+2</f>
        <v>42846</v>
      </c>
      <c r="F54" s="224" t="s">
        <v>535</v>
      </c>
      <c r="G54" s="223"/>
      <c r="H54" s="223"/>
      <c r="I54" s="223"/>
      <c r="J54" s="223"/>
      <c r="K54" s="223"/>
      <c r="L54" s="223"/>
    </row>
    <row r="55" spans="1:12" ht="16.5" hidden="1" customHeight="1" x14ac:dyDescent="0.2">
      <c r="A55" s="20"/>
      <c r="B55" s="225"/>
      <c r="C55" s="74"/>
      <c r="D55" s="74"/>
      <c r="E55" s="112"/>
      <c r="F55" s="229"/>
      <c r="G55" s="226"/>
      <c r="H55" s="226"/>
      <c r="I55" s="226"/>
      <c r="J55" s="226"/>
      <c r="K55" s="226"/>
      <c r="L55" s="226"/>
    </row>
    <row r="56" spans="1:12" ht="16.5" hidden="1" customHeight="1" x14ac:dyDescent="0.2">
      <c r="A56" s="218"/>
      <c r="B56" s="219"/>
      <c r="C56" s="220">
        <v>42849</v>
      </c>
      <c r="D56" s="221">
        <f>C56</f>
        <v>42849</v>
      </c>
      <c r="E56" s="220">
        <f>+C56+2</f>
        <v>42851</v>
      </c>
      <c r="F56" s="222" t="s">
        <v>165</v>
      </c>
      <c r="G56" s="223">
        <v>42858</v>
      </c>
      <c r="H56" s="223">
        <f>G56+8</f>
        <v>42866</v>
      </c>
      <c r="I56" s="223">
        <f>G56+14</f>
        <v>42872</v>
      </c>
      <c r="J56" s="223">
        <f>G56+17</f>
        <v>42875</v>
      </c>
      <c r="K56" s="223">
        <f>G56+20</f>
        <v>42878</v>
      </c>
      <c r="L56" s="223">
        <f>G56+23</f>
        <v>42881</v>
      </c>
    </row>
    <row r="57" spans="1:12" ht="16.5" hidden="1" customHeight="1" x14ac:dyDescent="0.2">
      <c r="A57" s="218"/>
      <c r="B57" s="219"/>
      <c r="C57" s="220">
        <v>42851</v>
      </c>
      <c r="D57" s="221">
        <f>C57</f>
        <v>42851</v>
      </c>
      <c r="E57" s="220">
        <f>+C57+2</f>
        <v>42853</v>
      </c>
      <c r="F57" s="224" t="s">
        <v>536</v>
      </c>
      <c r="G57" s="223"/>
      <c r="H57" s="223"/>
      <c r="I57" s="223"/>
      <c r="J57" s="223"/>
      <c r="K57" s="223"/>
      <c r="L57" s="223"/>
    </row>
    <row r="58" spans="1:12" ht="16.5" hidden="1" customHeight="1" x14ac:dyDescent="0.2">
      <c r="A58" s="20"/>
      <c r="B58" s="225"/>
      <c r="C58" s="74"/>
      <c r="D58" s="74"/>
      <c r="E58" s="112"/>
      <c r="F58" s="229"/>
      <c r="G58" s="226"/>
      <c r="H58" s="226"/>
      <c r="I58" s="226"/>
      <c r="J58" s="226"/>
      <c r="K58" s="226"/>
      <c r="L58" s="226"/>
    </row>
    <row r="59" spans="1:12" x14ac:dyDescent="0.2">
      <c r="B59" s="230"/>
      <c r="E59" s="37"/>
      <c r="F59" s="32"/>
      <c r="G59" s="38"/>
      <c r="H59" s="231">
        <f>H56-$C$56</f>
        <v>17</v>
      </c>
      <c r="I59" s="231">
        <f>I56-$C$56</f>
        <v>23</v>
      </c>
      <c r="J59" s="231">
        <f>J56-$C$56</f>
        <v>26</v>
      </c>
      <c r="K59" s="231">
        <f>K56-$C$56</f>
        <v>29</v>
      </c>
      <c r="L59" s="231">
        <f>L56-$C$56</f>
        <v>32</v>
      </c>
    </row>
    <row r="60" spans="1:12" x14ac:dyDescent="0.2">
      <c r="A60" s="232" t="s">
        <v>168</v>
      </c>
      <c r="B60" s="230"/>
      <c r="E60" s="37"/>
      <c r="F60" s="32"/>
      <c r="G60" s="38"/>
      <c r="H60" s="38"/>
      <c r="I60" s="38"/>
      <c r="J60" s="38"/>
      <c r="K60" s="38"/>
      <c r="L60" s="38"/>
    </row>
    <row r="61" spans="1:12" x14ac:dyDescent="0.2">
      <c r="A61" s="232" t="s">
        <v>169</v>
      </c>
      <c r="B61" s="230"/>
      <c r="C61" s="232"/>
      <c r="D61" s="232"/>
      <c r="E61" s="37"/>
      <c r="F61" s="32"/>
      <c r="G61" s="38"/>
      <c r="H61" s="38"/>
      <c r="I61" s="38"/>
      <c r="J61" s="38"/>
      <c r="K61" s="38"/>
      <c r="L61" s="38"/>
    </row>
    <row r="62" spans="1:12" x14ac:dyDescent="0.2">
      <c r="A62" s="232"/>
      <c r="B62" s="230"/>
      <c r="C62" s="232"/>
      <c r="D62" s="232"/>
      <c r="E62" s="37"/>
      <c r="F62" s="32"/>
      <c r="G62" s="38"/>
      <c r="H62" s="38"/>
      <c r="I62" s="38"/>
      <c r="J62" s="38"/>
      <c r="K62" s="38"/>
      <c r="L62" s="38"/>
    </row>
    <row r="63" spans="1:12" x14ac:dyDescent="0.2">
      <c r="A63" s="233" t="s">
        <v>170</v>
      </c>
      <c r="B63" s="92"/>
      <c r="C63" s="96"/>
      <c r="D63" s="96"/>
      <c r="E63" s="37"/>
      <c r="F63" s="32"/>
      <c r="G63" s="38"/>
      <c r="H63" s="38"/>
      <c r="I63" s="38"/>
      <c r="J63" s="38"/>
      <c r="K63" s="38"/>
      <c r="L63" s="38"/>
    </row>
    <row r="64" spans="1:12" x14ac:dyDescent="0.2">
      <c r="A64" s="95" t="s">
        <v>171</v>
      </c>
      <c r="B64" s="92" t="s">
        <v>172</v>
      </c>
      <c r="C64" s="234" t="s">
        <v>93</v>
      </c>
      <c r="D64" s="96"/>
      <c r="E64" s="37"/>
      <c r="F64" s="32"/>
      <c r="G64" s="38"/>
      <c r="H64" s="38"/>
      <c r="I64" s="38"/>
      <c r="J64" s="38"/>
      <c r="K64" s="38"/>
      <c r="L64" s="38"/>
    </row>
    <row r="65" spans="1:12" s="239" customFormat="1" x14ac:dyDescent="0.2">
      <c r="A65" s="235" t="s">
        <v>173</v>
      </c>
      <c r="B65" s="236" t="s">
        <v>172</v>
      </c>
      <c r="C65" s="235" t="s">
        <v>174</v>
      </c>
      <c r="D65" s="235"/>
      <c r="E65" s="237"/>
      <c r="F65" s="238"/>
      <c r="G65" s="237"/>
      <c r="H65" s="237"/>
      <c r="I65" s="237"/>
      <c r="J65" s="237"/>
      <c r="K65" s="237"/>
      <c r="L65" s="237"/>
    </row>
    <row r="66" spans="1:12" x14ac:dyDescent="0.2">
      <c r="A66" s="232"/>
      <c r="B66" s="230"/>
      <c r="C66" s="232"/>
      <c r="D66" s="232"/>
      <c r="E66" s="37"/>
      <c r="F66" s="32"/>
      <c r="G66" s="38"/>
      <c r="H66" s="38"/>
      <c r="I66" s="38"/>
      <c r="J66" s="38"/>
      <c r="K66" s="38"/>
      <c r="L66" s="38"/>
    </row>
    <row r="67" spans="1:12" x14ac:dyDescent="0.2">
      <c r="A67" s="240" t="s">
        <v>175</v>
      </c>
      <c r="B67" s="241"/>
      <c r="C67" s="242"/>
      <c r="D67" s="242"/>
      <c r="E67" s="242"/>
      <c r="F67" s="32"/>
      <c r="G67" s="38"/>
      <c r="H67" s="38"/>
      <c r="I67" s="38"/>
      <c r="J67" s="38"/>
      <c r="K67" s="38"/>
      <c r="L67" s="38"/>
    </row>
    <row r="68" spans="1:12" x14ac:dyDescent="0.2">
      <c r="A68" s="243"/>
      <c r="B68" s="241"/>
      <c r="C68" s="242"/>
      <c r="D68" s="242"/>
      <c r="E68" s="242"/>
      <c r="F68" s="32"/>
      <c r="G68" s="38"/>
      <c r="H68" s="38"/>
      <c r="I68" s="38"/>
      <c r="J68" s="38"/>
      <c r="K68" s="38"/>
      <c r="L68" s="38"/>
    </row>
    <row r="69" spans="1:12" ht="15" x14ac:dyDescent="0.2">
      <c r="A69" s="122" t="s">
        <v>104</v>
      </c>
      <c r="B69" s="21"/>
      <c r="C69" s="38"/>
      <c r="D69" s="38"/>
      <c r="E69" s="38"/>
      <c r="F69" s="98"/>
      <c r="G69" s="83"/>
      <c r="H69" s="37"/>
      <c r="I69" s="37"/>
      <c r="J69" s="37"/>
      <c r="K69" s="37"/>
      <c r="L69" s="37"/>
    </row>
    <row r="70" spans="1:12" ht="15.75" x14ac:dyDescent="0.25">
      <c r="A70" s="244" t="s">
        <v>50</v>
      </c>
      <c r="B70" s="4"/>
      <c r="C70" s="4"/>
      <c r="D70" s="4"/>
      <c r="E70" s="4"/>
      <c r="F70" s="35" t="s">
        <v>51</v>
      </c>
      <c r="H70" s="35"/>
      <c r="I70" s="35"/>
      <c r="J70" s="35"/>
      <c r="K70" s="35"/>
      <c r="L70" s="35"/>
    </row>
    <row r="71" spans="1:12" ht="14.25" x14ac:dyDescent="0.2">
      <c r="A71" s="245" t="s">
        <v>105</v>
      </c>
      <c r="B71" s="4"/>
      <c r="C71" s="4"/>
      <c r="D71" s="4"/>
      <c r="E71" s="4"/>
      <c r="F71" s="41" t="s">
        <v>53</v>
      </c>
      <c r="G71" s="5" t="s">
        <v>56</v>
      </c>
      <c r="H71" s="4"/>
      <c r="I71" s="4"/>
      <c r="J71" s="4"/>
      <c r="K71" s="4"/>
      <c r="L71" s="4"/>
    </row>
    <row r="72" spans="1:12" x14ac:dyDescent="0.2">
      <c r="A72" s="239" t="s">
        <v>106</v>
      </c>
      <c r="B72" s="14"/>
      <c r="C72" s="14"/>
      <c r="D72" s="14"/>
      <c r="E72" s="4"/>
      <c r="F72" s="41"/>
      <c r="G72" s="5" t="s">
        <v>58</v>
      </c>
      <c r="H72" s="4"/>
      <c r="I72" s="4"/>
      <c r="J72" s="4"/>
      <c r="K72" s="4"/>
      <c r="L72" s="4"/>
    </row>
    <row r="73" spans="1:12" x14ac:dyDescent="0.2">
      <c r="A73" s="246" t="s">
        <v>55</v>
      </c>
      <c r="B73" s="14"/>
      <c r="C73" s="14"/>
      <c r="D73" s="14"/>
      <c r="E73" s="14"/>
      <c r="F73" s="41"/>
      <c r="G73" s="5" t="s">
        <v>60</v>
      </c>
      <c r="H73" s="4"/>
      <c r="I73" s="4"/>
      <c r="J73" s="4"/>
      <c r="K73" s="4"/>
      <c r="L73" s="4"/>
    </row>
    <row r="74" spans="1:12" x14ac:dyDescent="0.2">
      <c r="A74" s="246" t="s">
        <v>57</v>
      </c>
      <c r="B74" s="14"/>
      <c r="C74" s="14"/>
      <c r="D74" s="14"/>
      <c r="E74" s="14"/>
      <c r="F74" s="41"/>
      <c r="G74" s="5" t="s">
        <v>62</v>
      </c>
      <c r="H74" s="4"/>
      <c r="I74" s="4"/>
      <c r="J74" s="4"/>
      <c r="K74" s="4"/>
      <c r="L74" s="4"/>
    </row>
    <row r="75" spans="1:12" x14ac:dyDescent="0.2">
      <c r="A75" s="246" t="s">
        <v>59</v>
      </c>
      <c r="B75" s="14"/>
      <c r="C75" s="4"/>
      <c r="D75" s="4"/>
      <c r="E75" s="4"/>
      <c r="F75" s="41" t="s">
        <v>63</v>
      </c>
      <c r="G75" s="5" t="s">
        <v>64</v>
      </c>
      <c r="H75" s="4"/>
      <c r="I75" s="4"/>
      <c r="J75" s="4"/>
      <c r="K75" s="4"/>
      <c r="L75" s="4"/>
    </row>
    <row r="76" spans="1:12" ht="14.25" x14ac:dyDescent="0.25">
      <c r="A76" s="247" t="s">
        <v>61</v>
      </c>
      <c r="F76" s="45"/>
      <c r="G76" s="5" t="s">
        <v>107</v>
      </c>
      <c r="H76" s="4"/>
      <c r="I76" s="4"/>
      <c r="J76" s="4"/>
      <c r="K76" s="4"/>
      <c r="L76" s="4"/>
    </row>
    <row r="77" spans="1:12" ht="14.25" x14ac:dyDescent="0.25">
      <c r="F77" s="45"/>
      <c r="G77" s="5" t="s">
        <v>66</v>
      </c>
      <c r="H77" s="4"/>
      <c r="I77" s="4"/>
      <c r="J77" s="4"/>
      <c r="K77" s="4"/>
      <c r="L77" s="4"/>
    </row>
    <row r="78" spans="1:12" x14ac:dyDescent="0.2">
      <c r="F78" s="41" t="s">
        <v>68</v>
      </c>
      <c r="G78" s="5" t="s">
        <v>69</v>
      </c>
      <c r="H78" s="4"/>
      <c r="I78" s="4"/>
      <c r="J78" s="4"/>
      <c r="K78" s="4"/>
      <c r="L78" s="4"/>
    </row>
    <row r="79" spans="1:12" x14ac:dyDescent="0.2">
      <c r="A79" s="2"/>
      <c r="B79" s="2"/>
      <c r="C79" s="3"/>
      <c r="D79" s="3"/>
      <c r="E79" s="3"/>
      <c r="F79" s="3"/>
      <c r="G79" s="42" t="s">
        <v>70</v>
      </c>
      <c r="H79" s="4"/>
      <c r="I79" s="4"/>
      <c r="J79" s="4"/>
      <c r="K79" s="4"/>
      <c r="L79" s="4"/>
    </row>
    <row r="80" spans="1:12" x14ac:dyDescent="0.2">
      <c r="A80" s="200"/>
      <c r="B80" s="200"/>
      <c r="C80" s="201"/>
      <c r="D80" s="201"/>
      <c r="E80" s="201"/>
      <c r="F80" s="41"/>
      <c r="G80" s="248"/>
      <c r="H80" s="4"/>
      <c r="I80" s="4"/>
      <c r="J80" s="4"/>
      <c r="K80" s="4"/>
      <c r="L80" s="4"/>
    </row>
  </sheetData>
  <customSheetViews>
    <customSheetView guid="{D813C7F1-82AD-4177-A0B6-DF780F250157}" topLeftCell="A4">
      <selection activeCell="I27" sqref="I27"/>
      <pageMargins left="0.35" right="0.42" top="1" bottom="1" header="0.5" footer="0.5"/>
      <pageSetup paperSize="9" scale="44" orientation="landscape" r:id="rId1"/>
      <headerFooter alignWithMargins="0"/>
    </customSheetView>
    <customSheetView guid="{AFA97FE5-EB2D-4EBD-A937-DC2E6D78335A}" hiddenRows="1" topLeftCell="A18">
      <selection activeCell="A36" sqref="A36"/>
      <pageMargins left="0.35" right="0.42" top="1" bottom="1" header="0.5" footer="0.5"/>
      <pageSetup paperSize="9" scale="44" orientation="landscape" r:id="rId2"/>
      <headerFooter alignWithMargins="0"/>
    </customSheetView>
    <customSheetView guid="{A1E0DC65-553C-444F-B2FF-A96031258B72}">
      <selection activeCell="C71" sqref="C71"/>
      <pageMargins left="0.35" right="0.42" top="1" bottom="1" header="0.5" footer="0.5"/>
      <pageSetup paperSize="9" scale="44" orientation="landscape" r:id="rId3"/>
      <headerFooter alignWithMargins="0"/>
    </customSheetView>
  </customSheetViews>
  <mergeCells count="2">
    <mergeCell ref="A4:I4"/>
    <mergeCell ref="C7:D7"/>
  </mergeCells>
  <hyperlinks>
    <hyperlink ref="A6" location="INDEX!A1" display="BACK TO INDEX"/>
    <hyperlink ref="A3" r:id="rId4"/>
  </hyperlinks>
  <pageMargins left="0.35" right="0.42" top="1" bottom="1" header="0.5" footer="0.5"/>
  <pageSetup paperSize="9" scale="44" orientation="landscape" r:id="rId5"/>
  <headerFooter alignWithMargins="0"/>
  <drawing r:id="rId6"/>
  <legacy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5" zoomScaleNormal="100" workbookViewId="0">
      <selection activeCell="I5" sqref="I1:I1048576"/>
    </sheetView>
  </sheetViews>
  <sheetFormatPr defaultRowHeight="12.75" x14ac:dyDescent="0.2"/>
  <cols>
    <col min="1" max="1" width="25.7109375" style="202" customWidth="1"/>
    <col min="2" max="2" width="11.28515625" style="202" customWidth="1"/>
    <col min="3" max="4" width="11.42578125" style="202" customWidth="1"/>
    <col min="5" max="5" width="9.140625" style="202"/>
    <col min="6" max="6" width="27.5703125" style="202" bestFit="1" customWidth="1"/>
    <col min="7" max="7" width="15.28515625" style="202" customWidth="1"/>
    <col min="8" max="9" width="17" style="202" customWidth="1"/>
    <col min="10" max="16384" width="9.140625" style="202"/>
  </cols>
  <sheetData>
    <row r="1" spans="1:10" x14ac:dyDescent="0.2">
      <c r="A1" s="249"/>
      <c r="B1" s="249"/>
      <c r="C1" s="250"/>
      <c r="D1" s="250"/>
      <c r="E1" s="250"/>
      <c r="F1" s="250"/>
      <c r="G1" s="251"/>
      <c r="H1" s="251"/>
      <c r="I1" s="251"/>
      <c r="J1" s="252"/>
    </row>
    <row r="2" spans="1:10" ht="30" customHeight="1" x14ac:dyDescent="0.2">
      <c r="A2" s="249"/>
      <c r="B2" s="249"/>
      <c r="C2" s="249"/>
      <c r="D2" s="249"/>
      <c r="E2" s="249"/>
      <c r="F2" s="249"/>
      <c r="G2" s="252"/>
      <c r="H2" s="252"/>
      <c r="I2" s="252"/>
      <c r="J2" s="252"/>
    </row>
    <row r="3" spans="1:10" x14ac:dyDescent="0.2">
      <c r="A3" s="206" t="s">
        <v>0</v>
      </c>
      <c r="B3" s="249"/>
      <c r="C3" s="249"/>
      <c r="D3" s="249"/>
      <c r="E3" s="249"/>
      <c r="F3" s="249"/>
      <c r="G3" s="252"/>
      <c r="H3" s="252"/>
      <c r="I3" s="252"/>
      <c r="J3" s="252"/>
    </row>
    <row r="4" spans="1:10" ht="20.25" x14ac:dyDescent="0.3">
      <c r="A4" s="506" t="s">
        <v>176</v>
      </c>
      <c r="B4" s="503"/>
      <c r="C4" s="503"/>
      <c r="D4" s="503"/>
      <c r="E4" s="503"/>
      <c r="F4" s="503"/>
      <c r="G4" s="503"/>
      <c r="H4" s="503"/>
      <c r="I4" s="503"/>
      <c r="J4" s="253"/>
    </row>
    <row r="5" spans="1:10" ht="18" x14ac:dyDescent="0.25">
      <c r="A5" s="254"/>
      <c r="B5" s="209"/>
      <c r="C5" s="209"/>
      <c r="D5" s="209"/>
      <c r="E5" s="209"/>
      <c r="F5" s="209"/>
      <c r="G5" s="209"/>
      <c r="H5" s="209"/>
      <c r="I5" s="209"/>
      <c r="J5" s="253"/>
    </row>
    <row r="6" spans="1:10" x14ac:dyDescent="0.2">
      <c r="A6" s="51" t="s">
        <v>73</v>
      </c>
      <c r="B6" s="255"/>
      <c r="C6" s="255"/>
      <c r="D6" s="255"/>
      <c r="E6" s="256"/>
      <c r="F6" s="256"/>
      <c r="G6" s="255"/>
      <c r="H6" s="255"/>
      <c r="I6" s="255"/>
      <c r="J6" s="253"/>
    </row>
    <row r="7" spans="1:10" s="129" customFormat="1" ht="50.25" customHeight="1" x14ac:dyDescent="0.2">
      <c r="A7" s="54" t="s">
        <v>74</v>
      </c>
      <c r="B7" s="54" t="s">
        <v>75</v>
      </c>
      <c r="C7" s="507" t="s">
        <v>157</v>
      </c>
      <c r="D7" s="508"/>
      <c r="E7" s="54" t="s">
        <v>177</v>
      </c>
      <c r="F7" s="54" t="s">
        <v>78</v>
      </c>
      <c r="G7" s="55" t="s">
        <v>178</v>
      </c>
      <c r="H7" s="55" t="s">
        <v>179</v>
      </c>
      <c r="I7" s="55" t="s">
        <v>180</v>
      </c>
      <c r="J7" s="158"/>
    </row>
    <row r="8" spans="1:10" ht="17.25" customHeight="1" x14ac:dyDescent="0.2">
      <c r="A8" s="273" t="s">
        <v>181</v>
      </c>
      <c r="B8" s="274" t="s">
        <v>469</v>
      </c>
      <c r="C8" s="258">
        <v>42744</v>
      </c>
      <c r="D8" s="259">
        <f>C8</f>
        <v>42744</v>
      </c>
      <c r="E8" s="260">
        <f>C8+2</f>
        <v>42746</v>
      </c>
      <c r="F8" s="261" t="s">
        <v>396</v>
      </c>
      <c r="G8" s="275">
        <v>42755</v>
      </c>
      <c r="H8" s="275">
        <f>G8+10</f>
        <v>42765</v>
      </c>
      <c r="I8" s="275">
        <f>G8+12</f>
        <v>42767</v>
      </c>
      <c r="J8" s="263"/>
    </row>
    <row r="9" spans="1:10" ht="17.25" customHeight="1" x14ac:dyDescent="0.2">
      <c r="A9" s="273" t="s">
        <v>183</v>
      </c>
      <c r="B9" s="276" t="s">
        <v>474</v>
      </c>
      <c r="C9" s="220">
        <v>42748</v>
      </c>
      <c r="D9" s="221">
        <f>C9</f>
        <v>42748</v>
      </c>
      <c r="E9" s="265">
        <f>C9+2</f>
        <v>42750</v>
      </c>
      <c r="F9" s="266" t="s">
        <v>342</v>
      </c>
      <c r="G9" s="277"/>
      <c r="H9" s="277"/>
      <c r="I9" s="277"/>
      <c r="J9" s="263"/>
    </row>
    <row r="10" spans="1:10" ht="17.25" customHeight="1" x14ac:dyDescent="0.2">
      <c r="A10" s="268"/>
      <c r="B10" s="269"/>
      <c r="C10" s="270"/>
      <c r="D10" s="191"/>
      <c r="E10" s="191"/>
      <c r="F10" s="271"/>
      <c r="G10" s="272"/>
      <c r="H10" s="272"/>
      <c r="I10" s="272"/>
      <c r="J10" s="38"/>
    </row>
    <row r="11" spans="1:10" ht="17.25" customHeight="1" x14ac:dyDescent="0.2">
      <c r="A11" s="273" t="s">
        <v>470</v>
      </c>
      <c r="B11" s="274" t="s">
        <v>471</v>
      </c>
      <c r="C11" s="258">
        <v>42751</v>
      </c>
      <c r="D11" s="259">
        <f>C11</f>
        <v>42751</v>
      </c>
      <c r="E11" s="260">
        <f>C11+2</f>
        <v>42753</v>
      </c>
      <c r="F11" s="261" t="s">
        <v>186</v>
      </c>
      <c r="G11" s="275">
        <v>42762</v>
      </c>
      <c r="H11" s="275">
        <f>G11+10</f>
        <v>42772</v>
      </c>
      <c r="I11" s="275">
        <f>G11+12</f>
        <v>42774</v>
      </c>
      <c r="J11" s="263"/>
    </row>
    <row r="12" spans="1:10" ht="17.25" customHeight="1" x14ac:dyDescent="0.2">
      <c r="A12" s="273" t="s">
        <v>183</v>
      </c>
      <c r="B12" s="276" t="s">
        <v>475</v>
      </c>
      <c r="C12" s="220">
        <v>42755</v>
      </c>
      <c r="D12" s="221">
        <f>C12</f>
        <v>42755</v>
      </c>
      <c r="E12" s="265">
        <f>C12+2</f>
        <v>42757</v>
      </c>
      <c r="F12" s="266" t="s">
        <v>397</v>
      </c>
      <c r="G12" s="277"/>
      <c r="H12" s="277"/>
      <c r="I12" s="277"/>
      <c r="J12" s="263"/>
    </row>
    <row r="13" spans="1:10" ht="17.25" customHeight="1" x14ac:dyDescent="0.2">
      <c r="A13" s="268"/>
      <c r="B13" s="269"/>
      <c r="C13" s="270"/>
      <c r="D13" s="191"/>
      <c r="E13" s="191"/>
      <c r="F13" s="271"/>
      <c r="G13" s="272"/>
      <c r="H13" s="272"/>
      <c r="I13" s="272"/>
      <c r="J13" s="38"/>
    </row>
    <row r="14" spans="1:10" ht="17.25" customHeight="1" x14ac:dyDescent="0.2">
      <c r="A14" s="273" t="s">
        <v>181</v>
      </c>
      <c r="B14" s="274" t="s">
        <v>472</v>
      </c>
      <c r="C14" s="258">
        <v>42758</v>
      </c>
      <c r="D14" s="259">
        <f>C14</f>
        <v>42758</v>
      </c>
      <c r="E14" s="260">
        <f>C14+2</f>
        <v>42760</v>
      </c>
      <c r="F14" s="261" t="s">
        <v>182</v>
      </c>
      <c r="G14" s="275">
        <v>42769</v>
      </c>
      <c r="H14" s="275">
        <f>G14+10</f>
        <v>42779</v>
      </c>
      <c r="I14" s="275">
        <f>G14+12</f>
        <v>42781</v>
      </c>
      <c r="J14" s="263"/>
    </row>
    <row r="15" spans="1:10" ht="17.25" customHeight="1" x14ac:dyDescent="0.2">
      <c r="A15" s="273" t="s">
        <v>183</v>
      </c>
      <c r="B15" s="276" t="s">
        <v>476</v>
      </c>
      <c r="C15" s="220">
        <v>42762</v>
      </c>
      <c r="D15" s="221">
        <f>C15</f>
        <v>42762</v>
      </c>
      <c r="E15" s="265">
        <f>C15+2</f>
        <v>42764</v>
      </c>
      <c r="F15" s="266" t="s">
        <v>398</v>
      </c>
      <c r="G15" s="277"/>
      <c r="H15" s="277"/>
      <c r="I15" s="277"/>
      <c r="J15" s="263"/>
    </row>
    <row r="16" spans="1:10" ht="17.25" customHeight="1" x14ac:dyDescent="0.2">
      <c r="A16" s="268"/>
      <c r="B16" s="269"/>
      <c r="C16" s="270"/>
      <c r="D16" s="191"/>
      <c r="E16" s="191"/>
      <c r="F16" s="271"/>
      <c r="G16" s="272"/>
      <c r="H16" s="272"/>
      <c r="I16" s="272"/>
      <c r="J16" s="38"/>
    </row>
    <row r="17" spans="1:10" ht="17.25" customHeight="1" x14ac:dyDescent="0.2">
      <c r="A17" s="453" t="s">
        <v>234</v>
      </c>
      <c r="B17" s="274"/>
      <c r="C17" s="258">
        <v>42765</v>
      </c>
      <c r="D17" s="259">
        <f>C17</f>
        <v>42765</v>
      </c>
      <c r="E17" s="260">
        <f>C17+2</f>
        <v>42767</v>
      </c>
      <c r="F17" s="261" t="s">
        <v>184</v>
      </c>
      <c r="G17" s="275">
        <v>42776</v>
      </c>
      <c r="H17" s="275">
        <f>G17+10</f>
        <v>42786</v>
      </c>
      <c r="I17" s="275">
        <f>G17+12</f>
        <v>42788</v>
      </c>
      <c r="J17" s="263"/>
    </row>
    <row r="18" spans="1:10" ht="17.25" customHeight="1" x14ac:dyDescent="0.2">
      <c r="A18" s="273" t="s">
        <v>183</v>
      </c>
      <c r="B18" s="276" t="s">
        <v>477</v>
      </c>
      <c r="C18" s="220">
        <v>42769</v>
      </c>
      <c r="D18" s="221">
        <f>C18</f>
        <v>42769</v>
      </c>
      <c r="E18" s="265">
        <f>C18+2</f>
        <v>42771</v>
      </c>
      <c r="F18" s="266" t="s">
        <v>399</v>
      </c>
      <c r="G18" s="277"/>
      <c r="H18" s="277"/>
      <c r="I18" s="277"/>
      <c r="J18" s="263"/>
    </row>
    <row r="19" spans="1:10" ht="17.25" customHeight="1" x14ac:dyDescent="0.2">
      <c r="A19" s="268"/>
      <c r="B19" s="269"/>
      <c r="C19" s="270"/>
      <c r="D19" s="191"/>
      <c r="E19" s="191"/>
      <c r="F19" s="271"/>
      <c r="G19" s="272"/>
      <c r="H19" s="272"/>
      <c r="I19" s="272"/>
      <c r="J19" s="38"/>
    </row>
    <row r="20" spans="1:10" ht="17.25" customHeight="1" x14ac:dyDescent="0.2">
      <c r="A20" s="453" t="s">
        <v>234</v>
      </c>
      <c r="B20" s="274"/>
      <c r="C20" s="258">
        <v>42772</v>
      </c>
      <c r="D20" s="259">
        <f>C20</f>
        <v>42772</v>
      </c>
      <c r="E20" s="260">
        <f>C20+2</f>
        <v>42774</v>
      </c>
      <c r="F20" s="261" t="s">
        <v>185</v>
      </c>
      <c r="G20" s="275">
        <v>42783</v>
      </c>
      <c r="H20" s="275">
        <f>G20+10</f>
        <v>42793</v>
      </c>
      <c r="I20" s="275">
        <f>G20+12</f>
        <v>42795</v>
      </c>
      <c r="J20" s="263"/>
    </row>
    <row r="21" spans="1:10" ht="17.25" customHeight="1" x14ac:dyDescent="0.2">
      <c r="A21" s="273" t="s">
        <v>183</v>
      </c>
      <c r="B21" s="276" t="s">
        <v>478</v>
      </c>
      <c r="C21" s="220">
        <v>42776</v>
      </c>
      <c r="D21" s="221">
        <f>C21</f>
        <v>42776</v>
      </c>
      <c r="E21" s="265">
        <f>C21+2</f>
        <v>42778</v>
      </c>
      <c r="F21" s="266" t="s">
        <v>400</v>
      </c>
      <c r="G21" s="277"/>
      <c r="H21" s="277"/>
      <c r="I21" s="277"/>
      <c r="J21" s="263"/>
    </row>
    <row r="22" spans="1:10" ht="17.25" customHeight="1" x14ac:dyDescent="0.2">
      <c r="A22" s="268"/>
      <c r="B22" s="269"/>
      <c r="C22" s="270"/>
      <c r="D22" s="191"/>
      <c r="E22" s="191"/>
      <c r="F22" s="271"/>
      <c r="G22" s="272"/>
      <c r="H22" s="272"/>
      <c r="I22" s="272"/>
      <c r="J22" s="38"/>
    </row>
    <row r="23" spans="1:10" ht="17.25" customHeight="1" x14ac:dyDescent="0.2">
      <c r="A23" s="273" t="s">
        <v>181</v>
      </c>
      <c r="B23" s="274" t="s">
        <v>473</v>
      </c>
      <c r="C23" s="258">
        <v>42779</v>
      </c>
      <c r="D23" s="259">
        <f>C23</f>
        <v>42779</v>
      </c>
      <c r="E23" s="260">
        <f>C23+2</f>
        <v>42781</v>
      </c>
      <c r="F23" s="261" t="s">
        <v>395</v>
      </c>
      <c r="G23" s="275">
        <v>42790</v>
      </c>
      <c r="H23" s="275">
        <f>G23+10</f>
        <v>42800</v>
      </c>
      <c r="I23" s="275">
        <f>G23+12</f>
        <v>42802</v>
      </c>
      <c r="J23" s="263"/>
    </row>
    <row r="24" spans="1:10" ht="17.25" customHeight="1" x14ac:dyDescent="0.2">
      <c r="A24" s="273" t="s">
        <v>183</v>
      </c>
      <c r="B24" s="276" t="s">
        <v>479</v>
      </c>
      <c r="C24" s="220">
        <v>42783</v>
      </c>
      <c r="D24" s="221">
        <f>C24</f>
        <v>42783</v>
      </c>
      <c r="E24" s="265">
        <f>C24+2</f>
        <v>42785</v>
      </c>
      <c r="F24" s="266" t="s">
        <v>401</v>
      </c>
      <c r="G24" s="277"/>
      <c r="H24" s="277"/>
      <c r="I24" s="277"/>
      <c r="J24" s="263"/>
    </row>
    <row r="25" spans="1:10" ht="17.25" customHeight="1" x14ac:dyDescent="0.2">
      <c r="A25" s="268"/>
      <c r="B25" s="269"/>
      <c r="C25" s="270"/>
      <c r="D25" s="191"/>
      <c r="E25" s="191"/>
      <c r="F25" s="271"/>
      <c r="G25" s="272"/>
      <c r="H25" s="272"/>
      <c r="I25" s="272"/>
      <c r="J25" s="38"/>
    </row>
    <row r="26" spans="1:10" ht="17.25" customHeight="1" x14ac:dyDescent="0.2">
      <c r="A26" s="273"/>
      <c r="B26" s="274"/>
      <c r="C26" s="258">
        <f>C23+7</f>
        <v>42786</v>
      </c>
      <c r="D26" s="259">
        <f>C26</f>
        <v>42786</v>
      </c>
      <c r="E26" s="260">
        <f>C26+2</f>
        <v>42788</v>
      </c>
      <c r="F26" s="261" t="s">
        <v>396</v>
      </c>
      <c r="G26" s="275">
        <v>42797</v>
      </c>
      <c r="H26" s="275">
        <f>G26+10</f>
        <v>42807</v>
      </c>
      <c r="I26" s="275">
        <f>G26+12</f>
        <v>42809</v>
      </c>
      <c r="J26" s="263"/>
    </row>
    <row r="27" spans="1:10" ht="17.25" customHeight="1" x14ac:dyDescent="0.2">
      <c r="A27" s="273"/>
      <c r="B27" s="276"/>
      <c r="C27" s="220">
        <f>C24+7</f>
        <v>42790</v>
      </c>
      <c r="D27" s="221">
        <f>C27</f>
        <v>42790</v>
      </c>
      <c r="E27" s="265">
        <f>C27+2</f>
        <v>42792</v>
      </c>
      <c r="F27" s="266" t="s">
        <v>380</v>
      </c>
      <c r="G27" s="277"/>
      <c r="H27" s="277"/>
      <c r="I27" s="277"/>
      <c r="J27" s="263"/>
    </row>
    <row r="28" spans="1:10" ht="17.25" customHeight="1" x14ac:dyDescent="0.2">
      <c r="A28" s="268"/>
      <c r="B28" s="269"/>
      <c r="C28" s="270"/>
      <c r="D28" s="191"/>
      <c r="E28" s="191"/>
      <c r="F28" s="271"/>
      <c r="G28" s="272"/>
      <c r="H28" s="272"/>
      <c r="I28" s="272"/>
      <c r="J28" s="38"/>
    </row>
    <row r="29" spans="1:10" ht="17.25" customHeight="1" x14ac:dyDescent="0.2">
      <c r="A29" s="273"/>
      <c r="B29" s="274"/>
      <c r="C29" s="258">
        <f>C26+7</f>
        <v>42793</v>
      </c>
      <c r="D29" s="259">
        <f>C29</f>
        <v>42793</v>
      </c>
      <c r="E29" s="260">
        <f>C29+2</f>
        <v>42795</v>
      </c>
      <c r="F29" s="261" t="s">
        <v>186</v>
      </c>
      <c r="G29" s="275">
        <v>42804</v>
      </c>
      <c r="H29" s="275">
        <f>G29+10</f>
        <v>42814</v>
      </c>
      <c r="I29" s="275">
        <f>G29+12</f>
        <v>42816</v>
      </c>
      <c r="J29" s="263"/>
    </row>
    <row r="30" spans="1:10" ht="17.25" customHeight="1" x14ac:dyDescent="0.2">
      <c r="A30" s="273"/>
      <c r="B30" s="276"/>
      <c r="C30" s="220">
        <f>C27+7</f>
        <v>42797</v>
      </c>
      <c r="D30" s="221">
        <f>C30</f>
        <v>42797</v>
      </c>
      <c r="E30" s="265">
        <f>C30+2</f>
        <v>42799</v>
      </c>
      <c r="F30" s="266" t="s">
        <v>543</v>
      </c>
      <c r="G30" s="277"/>
      <c r="H30" s="277"/>
      <c r="I30" s="277"/>
      <c r="J30" s="263"/>
    </row>
    <row r="31" spans="1:10" ht="17.25" customHeight="1" x14ac:dyDescent="0.2">
      <c r="A31" s="268"/>
      <c r="B31" s="269"/>
      <c r="C31" s="270"/>
      <c r="D31" s="191"/>
      <c r="E31" s="191"/>
      <c r="F31" s="271"/>
      <c r="G31" s="272"/>
      <c r="H31" s="272"/>
      <c r="I31" s="272"/>
      <c r="J31" s="38"/>
    </row>
    <row r="32" spans="1:10" ht="17.25" hidden="1" customHeight="1" x14ac:dyDescent="0.2">
      <c r="A32" s="273"/>
      <c r="B32" s="274"/>
      <c r="C32" s="258">
        <f>C29+7</f>
        <v>42800</v>
      </c>
      <c r="D32" s="259">
        <f>C32</f>
        <v>42800</v>
      </c>
      <c r="E32" s="260">
        <f>C32+2</f>
        <v>42802</v>
      </c>
      <c r="F32" s="261" t="s">
        <v>182</v>
      </c>
      <c r="G32" s="275">
        <v>42811</v>
      </c>
      <c r="H32" s="275">
        <f>G32+10</f>
        <v>42821</v>
      </c>
      <c r="I32" s="275">
        <f>G32+12</f>
        <v>42823</v>
      </c>
      <c r="J32" s="263"/>
    </row>
    <row r="33" spans="1:10" ht="17.25" hidden="1" customHeight="1" x14ac:dyDescent="0.2">
      <c r="A33" s="273"/>
      <c r="B33" s="276"/>
      <c r="C33" s="220">
        <f>C30+7</f>
        <v>42804</v>
      </c>
      <c r="D33" s="221">
        <f>C33</f>
        <v>42804</v>
      </c>
      <c r="E33" s="265">
        <f>C33+2</f>
        <v>42806</v>
      </c>
      <c r="F33" s="266" t="s">
        <v>544</v>
      </c>
      <c r="G33" s="277"/>
      <c r="H33" s="277"/>
      <c r="I33" s="277"/>
      <c r="J33" s="263"/>
    </row>
    <row r="34" spans="1:10" ht="17.25" hidden="1" customHeight="1" x14ac:dyDescent="0.2">
      <c r="A34" s="268"/>
      <c r="B34" s="269"/>
      <c r="C34" s="270"/>
      <c r="D34" s="191"/>
      <c r="E34" s="191"/>
      <c r="F34" s="271"/>
      <c r="G34" s="272"/>
      <c r="H34" s="272"/>
      <c r="I34" s="272"/>
      <c r="J34" s="38"/>
    </row>
    <row r="35" spans="1:10" ht="17.25" hidden="1" customHeight="1" x14ac:dyDescent="0.2">
      <c r="A35" s="453"/>
      <c r="B35" s="274"/>
      <c r="C35" s="258">
        <f>C32+7</f>
        <v>42807</v>
      </c>
      <c r="D35" s="259">
        <f>C35</f>
        <v>42807</v>
      </c>
      <c r="E35" s="260">
        <f>C35+2</f>
        <v>42809</v>
      </c>
      <c r="F35" s="261" t="s">
        <v>184</v>
      </c>
      <c r="G35" s="275">
        <v>42818</v>
      </c>
      <c r="H35" s="275">
        <f>G35+10</f>
        <v>42828</v>
      </c>
      <c r="I35" s="275">
        <f>G35+12</f>
        <v>42830</v>
      </c>
      <c r="J35" s="263"/>
    </row>
    <row r="36" spans="1:10" ht="17.25" hidden="1" customHeight="1" x14ac:dyDescent="0.2">
      <c r="A36" s="273"/>
      <c r="B36" s="276"/>
      <c r="C36" s="220">
        <f>C33+7</f>
        <v>42811</v>
      </c>
      <c r="D36" s="221">
        <f>C36</f>
        <v>42811</v>
      </c>
      <c r="E36" s="265">
        <f>C36+2</f>
        <v>42813</v>
      </c>
      <c r="F36" s="266" t="s">
        <v>545</v>
      </c>
      <c r="G36" s="277"/>
      <c r="H36" s="277"/>
      <c r="I36" s="277"/>
      <c r="J36" s="263"/>
    </row>
    <row r="37" spans="1:10" ht="17.25" hidden="1" customHeight="1" x14ac:dyDescent="0.2">
      <c r="A37" s="268"/>
      <c r="B37" s="269"/>
      <c r="C37" s="270"/>
      <c r="D37" s="191"/>
      <c r="E37" s="191"/>
      <c r="F37" s="271"/>
      <c r="G37" s="272"/>
      <c r="H37" s="272"/>
      <c r="I37" s="272"/>
      <c r="J37" s="38"/>
    </row>
    <row r="38" spans="1:10" ht="17.25" hidden="1" customHeight="1" x14ac:dyDescent="0.2">
      <c r="A38" s="453"/>
      <c r="B38" s="274"/>
      <c r="C38" s="258">
        <f>C35+7</f>
        <v>42814</v>
      </c>
      <c r="D38" s="259">
        <f>C38</f>
        <v>42814</v>
      </c>
      <c r="E38" s="260">
        <f>C38+2</f>
        <v>42816</v>
      </c>
      <c r="F38" s="261" t="s">
        <v>185</v>
      </c>
      <c r="G38" s="275">
        <v>42825</v>
      </c>
      <c r="H38" s="275">
        <f>G38+10</f>
        <v>42835</v>
      </c>
      <c r="I38" s="275">
        <f>G38+12</f>
        <v>42837</v>
      </c>
      <c r="J38" s="263"/>
    </row>
    <row r="39" spans="1:10" ht="17.25" hidden="1" customHeight="1" x14ac:dyDescent="0.2">
      <c r="A39" s="273"/>
      <c r="B39" s="276"/>
      <c r="C39" s="220">
        <f>C36+7</f>
        <v>42818</v>
      </c>
      <c r="D39" s="221">
        <f>C39</f>
        <v>42818</v>
      </c>
      <c r="E39" s="265">
        <f>C39+2</f>
        <v>42820</v>
      </c>
      <c r="F39" s="266" t="s">
        <v>546</v>
      </c>
      <c r="G39" s="277"/>
      <c r="H39" s="277"/>
      <c r="I39" s="277"/>
      <c r="J39" s="263"/>
    </row>
    <row r="40" spans="1:10" ht="17.25" hidden="1" customHeight="1" x14ac:dyDescent="0.2">
      <c r="A40" s="268"/>
      <c r="B40" s="269"/>
      <c r="C40" s="270"/>
      <c r="D40" s="191"/>
      <c r="E40" s="191"/>
      <c r="F40" s="271"/>
      <c r="G40" s="272"/>
      <c r="H40" s="272"/>
      <c r="I40" s="272"/>
      <c r="J40" s="38"/>
    </row>
    <row r="41" spans="1:10" ht="17.25" hidden="1" customHeight="1" x14ac:dyDescent="0.2">
      <c r="A41" s="273"/>
      <c r="B41" s="274"/>
      <c r="C41" s="258">
        <f>C38+7</f>
        <v>42821</v>
      </c>
      <c r="D41" s="259">
        <f>C41</f>
        <v>42821</v>
      </c>
      <c r="E41" s="260">
        <f>C41+2</f>
        <v>42823</v>
      </c>
      <c r="F41" s="261" t="s">
        <v>395</v>
      </c>
      <c r="G41" s="275">
        <f>G38+7</f>
        <v>42832</v>
      </c>
      <c r="H41" s="275">
        <f>G41+10</f>
        <v>42842</v>
      </c>
      <c r="I41" s="275">
        <f>G41+12</f>
        <v>42844</v>
      </c>
      <c r="J41" s="263"/>
    </row>
    <row r="42" spans="1:10" ht="17.25" hidden="1" customHeight="1" x14ac:dyDescent="0.2">
      <c r="A42" s="273"/>
      <c r="B42" s="276"/>
      <c r="C42" s="220">
        <f>C39+7</f>
        <v>42825</v>
      </c>
      <c r="D42" s="221">
        <f>C42</f>
        <v>42825</v>
      </c>
      <c r="E42" s="265">
        <f>C42+2</f>
        <v>42827</v>
      </c>
      <c r="F42" s="266" t="s">
        <v>547</v>
      </c>
      <c r="G42" s="277"/>
      <c r="H42" s="277"/>
      <c r="I42" s="277"/>
      <c r="J42" s="263"/>
    </row>
    <row r="43" spans="1:10" ht="17.25" hidden="1" customHeight="1" x14ac:dyDescent="0.2">
      <c r="A43" s="268"/>
      <c r="B43" s="269"/>
      <c r="C43" s="270"/>
      <c r="D43" s="191"/>
      <c r="E43" s="191"/>
      <c r="F43" s="271"/>
      <c r="G43" s="272"/>
      <c r="H43" s="272"/>
      <c r="I43" s="272"/>
      <c r="J43" s="38"/>
    </row>
    <row r="44" spans="1:10" ht="17.25" hidden="1" customHeight="1" x14ac:dyDescent="0.2">
      <c r="A44" s="273"/>
      <c r="B44" s="274"/>
      <c r="C44" s="258">
        <f>C41+7</f>
        <v>42828</v>
      </c>
      <c r="D44" s="259">
        <f>C44</f>
        <v>42828</v>
      </c>
      <c r="E44" s="260">
        <f>C44+2</f>
        <v>42830</v>
      </c>
      <c r="F44" s="261" t="s">
        <v>396</v>
      </c>
      <c r="G44" s="275">
        <v>42839</v>
      </c>
      <c r="H44" s="275">
        <f>G44+10</f>
        <v>42849</v>
      </c>
      <c r="I44" s="275">
        <f>G44+12</f>
        <v>42851</v>
      </c>
      <c r="J44" s="263"/>
    </row>
    <row r="45" spans="1:10" ht="17.25" hidden="1" customHeight="1" x14ac:dyDescent="0.2">
      <c r="A45" s="273"/>
      <c r="B45" s="276"/>
      <c r="C45" s="220">
        <f>C42+7</f>
        <v>42832</v>
      </c>
      <c r="D45" s="221">
        <f>C45</f>
        <v>42832</v>
      </c>
      <c r="E45" s="265">
        <f>C45+2</f>
        <v>42834</v>
      </c>
      <c r="F45" s="266" t="s">
        <v>482</v>
      </c>
      <c r="G45" s="277"/>
      <c r="H45" s="277"/>
      <c r="I45" s="277"/>
      <c r="J45" s="263"/>
    </row>
    <row r="46" spans="1:10" ht="17.25" hidden="1" customHeight="1" x14ac:dyDescent="0.2">
      <c r="A46" s="268"/>
      <c r="B46" s="269"/>
      <c r="C46" s="270"/>
      <c r="D46" s="191"/>
      <c r="E46" s="191"/>
      <c r="F46" s="271"/>
      <c r="G46" s="272"/>
      <c r="H46" s="272"/>
      <c r="I46" s="272"/>
      <c r="J46" s="38"/>
    </row>
    <row r="47" spans="1:10" ht="17.25" hidden="1" customHeight="1" x14ac:dyDescent="0.2">
      <c r="A47" s="273"/>
      <c r="B47" s="274"/>
      <c r="C47" s="258">
        <f>C44+7</f>
        <v>42835</v>
      </c>
      <c r="D47" s="259">
        <f>C47</f>
        <v>42835</v>
      </c>
      <c r="E47" s="260">
        <f>C47+2</f>
        <v>42837</v>
      </c>
      <c r="F47" s="261" t="s">
        <v>186</v>
      </c>
      <c r="G47" s="275">
        <v>42846</v>
      </c>
      <c r="H47" s="275">
        <f>G47+10</f>
        <v>42856</v>
      </c>
      <c r="I47" s="275">
        <f>G47+12</f>
        <v>42858</v>
      </c>
      <c r="J47" s="263"/>
    </row>
    <row r="48" spans="1:10" ht="17.25" hidden="1" customHeight="1" x14ac:dyDescent="0.2">
      <c r="A48" s="273"/>
      <c r="B48" s="276"/>
      <c r="C48" s="220">
        <f>C45+7</f>
        <v>42839</v>
      </c>
      <c r="D48" s="221">
        <f>C48</f>
        <v>42839</v>
      </c>
      <c r="E48" s="265">
        <f>C48+2</f>
        <v>42841</v>
      </c>
      <c r="F48" s="266" t="s">
        <v>548</v>
      </c>
      <c r="G48" s="277"/>
      <c r="H48" s="277"/>
      <c r="I48" s="277"/>
      <c r="J48" s="263"/>
    </row>
    <row r="49" spans="1:10" ht="17.25" hidden="1" customHeight="1" x14ac:dyDescent="0.2">
      <c r="A49" s="268"/>
      <c r="B49" s="269"/>
      <c r="C49" s="270"/>
      <c r="D49" s="191"/>
      <c r="E49" s="191"/>
      <c r="F49" s="271"/>
      <c r="G49" s="272"/>
      <c r="H49" s="272"/>
      <c r="I49" s="272"/>
      <c r="J49" s="38"/>
    </row>
    <row r="50" spans="1:10" ht="17.25" hidden="1" customHeight="1" x14ac:dyDescent="0.2">
      <c r="A50" s="273"/>
      <c r="B50" s="274"/>
      <c r="C50" s="258">
        <f>C47+7</f>
        <v>42842</v>
      </c>
      <c r="D50" s="259">
        <f>C50</f>
        <v>42842</v>
      </c>
      <c r="E50" s="260">
        <f>C50+2</f>
        <v>42844</v>
      </c>
      <c r="F50" s="261" t="s">
        <v>182</v>
      </c>
      <c r="G50" s="275">
        <v>42853</v>
      </c>
      <c r="H50" s="275">
        <f>G50+10</f>
        <v>42863</v>
      </c>
      <c r="I50" s="275">
        <f>G50+12</f>
        <v>42865</v>
      </c>
      <c r="J50" s="263"/>
    </row>
    <row r="51" spans="1:10" ht="17.25" hidden="1" customHeight="1" x14ac:dyDescent="0.2">
      <c r="A51" s="273"/>
      <c r="B51" s="276"/>
      <c r="C51" s="220">
        <f>C48+7</f>
        <v>42846</v>
      </c>
      <c r="D51" s="221">
        <f>C51</f>
        <v>42846</v>
      </c>
      <c r="E51" s="265">
        <f>C51+2</f>
        <v>42848</v>
      </c>
      <c r="F51" s="266" t="s">
        <v>549</v>
      </c>
      <c r="G51" s="277"/>
      <c r="H51" s="277"/>
      <c r="I51" s="277"/>
      <c r="J51" s="263"/>
    </row>
    <row r="52" spans="1:10" ht="17.25" hidden="1" customHeight="1" x14ac:dyDescent="0.2">
      <c r="A52" s="268"/>
      <c r="B52" s="269"/>
      <c r="C52" s="270"/>
      <c r="D52" s="191"/>
      <c r="E52" s="191"/>
      <c r="F52" s="271"/>
      <c r="G52" s="272"/>
      <c r="H52" s="272"/>
      <c r="I52" s="272"/>
      <c r="J52" s="38"/>
    </row>
    <row r="53" spans="1:10" ht="17.25" hidden="1" customHeight="1" x14ac:dyDescent="0.2">
      <c r="A53" s="453"/>
      <c r="B53" s="274"/>
      <c r="C53" s="258">
        <f>C50+7</f>
        <v>42849</v>
      </c>
      <c r="D53" s="259">
        <f>C53</f>
        <v>42849</v>
      </c>
      <c r="E53" s="260">
        <f>C53+2</f>
        <v>42851</v>
      </c>
      <c r="F53" s="261" t="s">
        <v>184</v>
      </c>
      <c r="G53" s="275">
        <v>42860</v>
      </c>
      <c r="H53" s="275">
        <f>G53+10</f>
        <v>42870</v>
      </c>
      <c r="I53" s="275">
        <f>G53+12</f>
        <v>42872</v>
      </c>
      <c r="J53" s="263"/>
    </row>
    <row r="54" spans="1:10" ht="17.25" hidden="1" customHeight="1" x14ac:dyDescent="0.2">
      <c r="A54" s="273"/>
      <c r="B54" s="276"/>
      <c r="C54" s="220">
        <f>C51+7</f>
        <v>42853</v>
      </c>
      <c r="D54" s="221">
        <f>C54</f>
        <v>42853</v>
      </c>
      <c r="E54" s="265">
        <f>C54+2</f>
        <v>42855</v>
      </c>
      <c r="F54" s="266" t="s">
        <v>550</v>
      </c>
      <c r="G54" s="277"/>
      <c r="H54" s="277"/>
      <c r="I54" s="277"/>
      <c r="J54" s="263"/>
    </row>
    <row r="55" spans="1:10" ht="17.25" hidden="1" customHeight="1" x14ac:dyDescent="0.2">
      <c r="A55" s="268"/>
      <c r="B55" s="269"/>
      <c r="C55" s="270"/>
      <c r="D55" s="191"/>
      <c r="E55" s="191"/>
      <c r="F55" s="271"/>
      <c r="G55" s="272"/>
      <c r="H55" s="272"/>
      <c r="I55" s="272"/>
      <c r="J55" s="38"/>
    </row>
    <row r="56" spans="1:10" ht="17.25" hidden="1" customHeight="1" x14ac:dyDescent="0.2">
      <c r="A56" s="273"/>
      <c r="B56" s="274"/>
      <c r="C56" s="258">
        <f>C53+7</f>
        <v>42856</v>
      </c>
      <c r="D56" s="259">
        <f>C56</f>
        <v>42856</v>
      </c>
      <c r="E56" s="260">
        <f>C56+2</f>
        <v>42858</v>
      </c>
      <c r="F56" s="261" t="s">
        <v>235</v>
      </c>
      <c r="G56" s="275">
        <v>42867</v>
      </c>
      <c r="H56" s="275">
        <f>G56+10</f>
        <v>42877</v>
      </c>
      <c r="I56" s="275">
        <f>G56+12</f>
        <v>42879</v>
      </c>
      <c r="J56" s="263"/>
    </row>
    <row r="57" spans="1:10" ht="17.25" hidden="1" customHeight="1" x14ac:dyDescent="0.2">
      <c r="A57" s="273"/>
      <c r="B57" s="276"/>
      <c r="C57" s="220">
        <f>C54+7</f>
        <v>42860</v>
      </c>
      <c r="D57" s="221">
        <f>C57</f>
        <v>42860</v>
      </c>
      <c r="E57" s="265">
        <f>C57+2</f>
        <v>42862</v>
      </c>
      <c r="F57" s="266"/>
      <c r="G57" s="277"/>
      <c r="H57" s="277"/>
      <c r="I57" s="277"/>
      <c r="J57" s="263"/>
    </row>
    <row r="58" spans="1:10" ht="17.25" hidden="1" customHeight="1" x14ac:dyDescent="0.2">
      <c r="A58" s="268"/>
      <c r="B58" s="269"/>
      <c r="C58" s="270"/>
      <c r="D58" s="191"/>
      <c r="E58" s="191"/>
      <c r="F58" s="271"/>
      <c r="G58" s="272"/>
      <c r="H58" s="272"/>
      <c r="I58" s="272"/>
      <c r="J58" s="38"/>
    </row>
    <row r="59" spans="1:10" ht="15" x14ac:dyDescent="0.2">
      <c r="A59" s="278"/>
      <c r="B59" s="92"/>
      <c r="C59" s="96"/>
      <c r="D59" s="96"/>
      <c r="E59" s="96"/>
      <c r="F59" s="279"/>
      <c r="G59" s="210"/>
      <c r="H59" s="280">
        <f>H56-$C$56+1</f>
        <v>22</v>
      </c>
      <c r="I59" s="280">
        <f>I56-$C$56+1</f>
        <v>24</v>
      </c>
      <c r="J59" s="281"/>
    </row>
    <row r="60" spans="1:10" x14ac:dyDescent="0.2">
      <c r="A60" s="85" t="s">
        <v>90</v>
      </c>
      <c r="B60" s="241"/>
      <c r="C60" s="38"/>
      <c r="D60" s="38"/>
      <c r="E60" s="38"/>
      <c r="F60" s="279"/>
      <c r="G60" s="282"/>
      <c r="H60" s="282"/>
      <c r="I60" s="282"/>
      <c r="J60" s="248"/>
    </row>
    <row r="61" spans="1:10" x14ac:dyDescent="0.2">
      <c r="A61" s="202" t="s">
        <v>171</v>
      </c>
      <c r="B61" s="202" t="s">
        <v>190</v>
      </c>
      <c r="C61" s="93"/>
      <c r="D61" s="273" t="s">
        <v>191</v>
      </c>
      <c r="E61" s="38"/>
      <c r="F61" s="279"/>
      <c r="G61" s="282"/>
      <c r="H61" s="282"/>
      <c r="I61" s="282"/>
      <c r="J61" s="248"/>
    </row>
    <row r="62" spans="1:10" x14ac:dyDescent="0.2">
      <c r="A62" s="88" t="s">
        <v>94</v>
      </c>
      <c r="B62" s="202" t="s">
        <v>192</v>
      </c>
      <c r="C62" s="93"/>
      <c r="D62" s="234"/>
      <c r="E62" s="38"/>
      <c r="F62" s="279"/>
      <c r="G62" s="282"/>
      <c r="H62" s="282"/>
      <c r="I62" s="282"/>
      <c r="J62" s="248"/>
    </row>
    <row r="63" spans="1:10" x14ac:dyDescent="0.2">
      <c r="A63" s="95"/>
      <c r="B63" s="92"/>
      <c r="C63" s="234"/>
      <c r="D63" s="234"/>
      <c r="E63" s="38"/>
      <c r="F63" s="279"/>
      <c r="G63" s="282"/>
      <c r="H63" s="282"/>
      <c r="I63" s="282"/>
      <c r="J63" s="4"/>
    </row>
    <row r="64" spans="1:10" x14ac:dyDescent="0.2">
      <c r="A64" s="91"/>
      <c r="B64" s="241"/>
      <c r="C64" s="38"/>
      <c r="D64" s="38"/>
      <c r="E64" s="38"/>
      <c r="F64" s="279"/>
      <c r="G64" s="282"/>
      <c r="H64" s="282"/>
      <c r="I64" s="282"/>
      <c r="J64" s="4"/>
    </row>
    <row r="65" spans="1:9" x14ac:dyDescent="0.2">
      <c r="A65" s="91"/>
      <c r="B65" s="241"/>
      <c r="C65" s="38"/>
      <c r="D65" s="38"/>
      <c r="E65" s="38"/>
      <c r="F65" s="279"/>
      <c r="G65" s="282"/>
      <c r="H65" s="282"/>
      <c r="I65" s="282"/>
    </row>
    <row r="66" spans="1:9" ht="15" x14ac:dyDescent="0.2">
      <c r="A66" s="122" t="s">
        <v>104</v>
      </c>
      <c r="B66" s="21"/>
      <c r="C66" s="38"/>
      <c r="D66" s="38"/>
      <c r="E66" s="38"/>
      <c r="F66" s="98"/>
      <c r="G66" s="83"/>
      <c r="H66" s="37"/>
      <c r="I66" s="98"/>
    </row>
    <row r="67" spans="1:9" ht="15.75" x14ac:dyDescent="0.25">
      <c r="A67" s="244" t="s">
        <v>50</v>
      </c>
      <c r="B67" s="4"/>
      <c r="C67" s="4"/>
      <c r="D67" s="4"/>
      <c r="E67" s="4"/>
      <c r="F67" s="35" t="s">
        <v>51</v>
      </c>
      <c r="H67" s="35"/>
      <c r="I67" s="281"/>
    </row>
    <row r="68" spans="1:9" ht="14.25" x14ac:dyDescent="0.2">
      <c r="A68" s="245" t="s">
        <v>105</v>
      </c>
      <c r="B68" s="4"/>
      <c r="C68" s="4"/>
      <c r="D68" s="4"/>
      <c r="E68" s="4"/>
      <c r="F68" s="41" t="s">
        <v>53</v>
      </c>
      <c r="G68" s="5" t="s">
        <v>56</v>
      </c>
      <c r="H68" s="4"/>
    </row>
    <row r="69" spans="1:9" x14ac:dyDescent="0.2">
      <c r="A69" s="239" t="s">
        <v>106</v>
      </c>
      <c r="B69" s="14"/>
      <c r="C69" s="14"/>
      <c r="D69" s="14"/>
      <c r="E69" s="4"/>
      <c r="F69" s="41"/>
      <c r="G69" s="5" t="s">
        <v>58</v>
      </c>
      <c r="H69" s="4"/>
    </row>
    <row r="70" spans="1:9" x14ac:dyDescent="0.2">
      <c r="A70" s="246" t="s">
        <v>55</v>
      </c>
      <c r="B70" s="14"/>
      <c r="C70" s="14"/>
      <c r="D70" s="14"/>
      <c r="E70" s="14"/>
      <c r="F70" s="41"/>
      <c r="G70" s="5" t="s">
        <v>60</v>
      </c>
      <c r="H70" s="4"/>
    </row>
    <row r="71" spans="1:9" x14ac:dyDescent="0.2">
      <c r="A71" s="246" t="s">
        <v>57</v>
      </c>
      <c r="B71" s="14"/>
      <c r="C71" s="14"/>
      <c r="D71" s="14"/>
      <c r="E71" s="14"/>
      <c r="F71" s="41"/>
      <c r="G71" s="5" t="s">
        <v>62</v>
      </c>
      <c r="H71" s="4"/>
    </row>
    <row r="72" spans="1:9" x14ac:dyDescent="0.2">
      <c r="A72" s="246" t="s">
        <v>59</v>
      </c>
      <c r="B72" s="14"/>
      <c r="C72" s="4"/>
      <c r="D72" s="4"/>
      <c r="E72" s="4"/>
      <c r="F72" s="41" t="s">
        <v>63</v>
      </c>
      <c r="G72" s="5" t="s">
        <v>64</v>
      </c>
      <c r="H72" s="4"/>
    </row>
    <row r="73" spans="1:9" ht="14.25" x14ac:dyDescent="0.25">
      <c r="A73" s="247" t="s">
        <v>61</v>
      </c>
      <c r="F73" s="45"/>
      <c r="G73" s="5" t="s">
        <v>107</v>
      </c>
      <c r="H73" s="4"/>
    </row>
    <row r="74" spans="1:9" ht="14.25" x14ac:dyDescent="0.25">
      <c r="F74" s="45"/>
      <c r="G74" s="5" t="s">
        <v>66</v>
      </c>
      <c r="H74" s="4"/>
    </row>
    <row r="75" spans="1:9" x14ac:dyDescent="0.2">
      <c r="F75" s="41" t="s">
        <v>68</v>
      </c>
      <c r="G75" s="5" t="s">
        <v>69</v>
      </c>
      <c r="H75" s="4"/>
    </row>
    <row r="76" spans="1:9" x14ac:dyDescent="0.2">
      <c r="A76" s="2"/>
      <c r="B76" s="2"/>
      <c r="C76" s="3"/>
      <c r="D76" s="3"/>
      <c r="E76" s="3"/>
      <c r="F76" s="3"/>
      <c r="G76" s="42" t="s">
        <v>70</v>
      </c>
      <c r="H76" s="4"/>
    </row>
    <row r="77" spans="1:9" x14ac:dyDescent="0.2">
      <c r="F77" s="41"/>
      <c r="G77" s="248"/>
      <c r="H77" s="4"/>
    </row>
  </sheetData>
  <customSheetViews>
    <customSheetView guid="{D813C7F1-82AD-4177-A0B6-DF780F250157}">
      <selection activeCell="C71" sqref="C71"/>
      <pageMargins left="0.75" right="0.75" top="1" bottom="1" header="0.5" footer="0.5"/>
      <pageSetup paperSize="9" scale="54" orientation="landscape" r:id="rId1"/>
      <headerFooter alignWithMargins="0"/>
    </customSheetView>
    <customSheetView guid="{AFA97FE5-EB2D-4EBD-A937-DC2E6D78335A}" hiddenRows="1" topLeftCell="A5">
      <selection activeCell="A32" sqref="A32:XFD58"/>
      <pageMargins left="0.75" right="0.75" top="1" bottom="1" header="0.5" footer="0.5"/>
      <pageSetup paperSize="9" scale="54" orientation="landscape" r:id="rId2"/>
      <headerFooter alignWithMargins="0"/>
    </customSheetView>
    <customSheetView guid="{A1E0DC65-553C-444F-B2FF-A96031258B72}">
      <selection activeCell="C71" sqref="C71"/>
      <pageMargins left="0.75" right="0.75" top="1" bottom="1" header="0.5" footer="0.5"/>
      <pageSetup paperSize="9" scale="54" orientation="landscape" r:id="rId3"/>
      <headerFooter alignWithMargins="0"/>
    </customSheetView>
  </customSheetViews>
  <mergeCells count="2">
    <mergeCell ref="A4:I4"/>
    <mergeCell ref="C7:D7"/>
  </mergeCells>
  <hyperlinks>
    <hyperlink ref="A6" location="INDEX!A1" display="BACK TO INDEX"/>
    <hyperlink ref="A3" r:id="rId4"/>
  </hyperlinks>
  <pageMargins left="0.75" right="0.75" top="1" bottom="1" header="0.5" footer="0.5"/>
  <pageSetup paperSize="9" scale="54" orientation="landscape" r:id="rId5"/>
  <headerFooter alignWithMargins="0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6:I59"/>
  <sheetViews>
    <sheetView topLeftCell="B7" zoomScaleNormal="100" workbookViewId="0">
      <selection activeCell="F21" sqref="F21"/>
    </sheetView>
  </sheetViews>
  <sheetFormatPr defaultRowHeight="12.75" x14ac:dyDescent="0.2"/>
  <cols>
    <col min="1" max="1" width="32" customWidth="1"/>
    <col min="2" max="2" width="12" customWidth="1"/>
    <col min="3" max="4" width="11.85546875" customWidth="1"/>
    <col min="5" max="5" width="11.7109375" customWidth="1"/>
    <col min="6" max="6" width="25.28515625" customWidth="1"/>
    <col min="7" max="9" width="18.140625" customWidth="1"/>
  </cols>
  <sheetData>
    <row r="6" spans="1:9" x14ac:dyDescent="0.2">
      <c r="A6" s="105" t="s">
        <v>0</v>
      </c>
    </row>
    <row r="7" spans="1:9" ht="20.25" x14ac:dyDescent="0.2">
      <c r="A7" s="501" t="s">
        <v>193</v>
      </c>
      <c r="B7" s="496"/>
      <c r="C7" s="496"/>
      <c r="D7" s="496"/>
      <c r="E7" s="496"/>
      <c r="F7" s="496"/>
      <c r="G7" s="496"/>
      <c r="H7" s="496"/>
      <c r="I7" s="496"/>
    </row>
    <row r="8" spans="1:9" ht="12" customHeight="1" x14ac:dyDescent="0.3">
      <c r="C8" s="283"/>
      <c r="D8" s="283"/>
    </row>
    <row r="9" spans="1:9" x14ac:dyDescent="0.2">
      <c r="A9" s="51" t="s">
        <v>73</v>
      </c>
    </row>
    <row r="10" spans="1:9" s="42" customFormat="1" ht="50.25" customHeight="1" x14ac:dyDescent="0.2">
      <c r="A10" s="52" t="s">
        <v>74</v>
      </c>
      <c r="B10" s="106" t="s">
        <v>75</v>
      </c>
      <c r="C10" s="493" t="s">
        <v>194</v>
      </c>
      <c r="D10" s="509"/>
      <c r="E10" s="106" t="s">
        <v>195</v>
      </c>
      <c r="F10" s="54" t="s">
        <v>78</v>
      </c>
      <c r="G10" s="55" t="s">
        <v>196</v>
      </c>
      <c r="H10" s="55" t="s">
        <v>29</v>
      </c>
      <c r="I10" s="55" t="s">
        <v>496</v>
      </c>
    </row>
    <row r="11" spans="1:9" ht="16.5" customHeight="1" x14ac:dyDescent="0.2">
      <c r="A11" t="s">
        <v>197</v>
      </c>
      <c r="B11" s="284" t="s">
        <v>204</v>
      </c>
      <c r="C11" s="285">
        <v>42730</v>
      </c>
      <c r="D11" s="286">
        <f>C11</f>
        <v>42730</v>
      </c>
      <c r="E11" s="285">
        <f>C11+3</f>
        <v>42733</v>
      </c>
      <c r="F11" s="287" t="s">
        <v>200</v>
      </c>
      <c r="G11" s="186">
        <v>42735</v>
      </c>
      <c r="H11" s="186">
        <f>G11+11</f>
        <v>42746</v>
      </c>
      <c r="I11" s="186">
        <f>G11+13</f>
        <v>42748</v>
      </c>
    </row>
    <row r="12" spans="1:9" ht="16.5" customHeight="1" x14ac:dyDescent="0.2">
      <c r="B12" s="284"/>
      <c r="C12" s="285"/>
      <c r="D12" s="286"/>
      <c r="E12" s="285"/>
      <c r="F12" s="289" t="s">
        <v>205</v>
      </c>
      <c r="G12" s="186"/>
      <c r="H12" s="186"/>
      <c r="I12" s="186"/>
    </row>
    <row r="13" spans="1:9" ht="16.5" customHeight="1" x14ac:dyDescent="0.2">
      <c r="A13" s="294"/>
      <c r="B13" s="295"/>
      <c r="C13" s="290"/>
      <c r="D13" s="290"/>
      <c r="E13" s="290"/>
      <c r="F13" s="291"/>
      <c r="G13" s="290"/>
      <c r="H13" s="290"/>
      <c r="I13" s="290"/>
    </row>
    <row r="14" spans="1:9" ht="16.5" customHeight="1" x14ac:dyDescent="0.2">
      <c r="A14" t="s">
        <v>197</v>
      </c>
      <c r="B14" s="284" t="s">
        <v>310</v>
      </c>
      <c r="C14" s="285">
        <v>42737</v>
      </c>
      <c r="D14" s="286">
        <f>C14</f>
        <v>42737</v>
      </c>
      <c r="E14" s="285">
        <f>C14+3</f>
        <v>42740</v>
      </c>
      <c r="F14" s="287" t="s">
        <v>201</v>
      </c>
      <c r="G14" s="186">
        <v>42742</v>
      </c>
      <c r="H14" s="186">
        <f>G14+11</f>
        <v>42753</v>
      </c>
      <c r="I14" s="186">
        <f>G14+13</f>
        <v>42755</v>
      </c>
    </row>
    <row r="15" spans="1:9" ht="16.5" customHeight="1" x14ac:dyDescent="0.2">
      <c r="B15" s="284"/>
      <c r="C15" s="285"/>
      <c r="D15" s="286"/>
      <c r="E15" s="285"/>
      <c r="F15" s="289" t="s">
        <v>325</v>
      </c>
      <c r="G15" s="186"/>
      <c r="H15" s="186"/>
      <c r="I15" s="186"/>
    </row>
    <row r="16" spans="1:9" ht="16.5" customHeight="1" x14ac:dyDescent="0.2">
      <c r="A16" s="294"/>
      <c r="B16" s="295"/>
      <c r="C16" s="290"/>
      <c r="D16" s="290"/>
      <c r="E16" s="290"/>
      <c r="F16" s="291"/>
      <c r="G16" s="290"/>
      <c r="H16" s="290"/>
      <c r="I16" s="290"/>
    </row>
    <row r="17" spans="1:9" ht="16.5" customHeight="1" x14ac:dyDescent="0.2">
      <c r="A17" t="s">
        <v>197</v>
      </c>
      <c r="B17" s="284" t="s">
        <v>324</v>
      </c>
      <c r="C17" s="285">
        <v>42744</v>
      </c>
      <c r="D17" s="286">
        <f>C17</f>
        <v>42744</v>
      </c>
      <c r="E17" s="285">
        <f>C17+3</f>
        <v>42747</v>
      </c>
      <c r="F17" s="287" t="s">
        <v>202</v>
      </c>
      <c r="G17" s="186">
        <v>42749</v>
      </c>
      <c r="H17" s="186">
        <f>G17+11</f>
        <v>42760</v>
      </c>
      <c r="I17" s="186">
        <f>G17+13</f>
        <v>42762</v>
      </c>
    </row>
    <row r="18" spans="1:9" ht="16.5" customHeight="1" x14ac:dyDescent="0.2">
      <c r="B18" s="284"/>
      <c r="C18" s="285"/>
      <c r="D18" s="286"/>
      <c r="E18" s="285"/>
      <c r="F18" s="289" t="s">
        <v>326</v>
      </c>
      <c r="G18" s="186"/>
      <c r="H18" s="186"/>
      <c r="I18" s="186"/>
    </row>
    <row r="19" spans="1:9" ht="16.5" customHeight="1" x14ac:dyDescent="0.2">
      <c r="A19" s="294"/>
      <c r="B19" s="295"/>
      <c r="C19" s="290"/>
      <c r="D19" s="290"/>
      <c r="E19" s="290"/>
      <c r="F19" s="291"/>
      <c r="G19" s="290"/>
      <c r="H19" s="290"/>
      <c r="I19" s="290"/>
    </row>
    <row r="20" spans="1:9" ht="16.5" customHeight="1" x14ac:dyDescent="0.2">
      <c r="A20" t="s">
        <v>197</v>
      </c>
      <c r="B20" s="284" t="s">
        <v>378</v>
      </c>
      <c r="C20" s="285">
        <v>42751</v>
      </c>
      <c r="D20" s="286">
        <f>C20</f>
        <v>42751</v>
      </c>
      <c r="E20" s="285">
        <f>C20+3</f>
        <v>42754</v>
      </c>
      <c r="F20" s="287" t="s">
        <v>198</v>
      </c>
      <c r="G20" s="186">
        <v>42756</v>
      </c>
      <c r="H20" s="186">
        <f>G20+11</f>
        <v>42767</v>
      </c>
      <c r="I20" s="186">
        <f>G20+13</f>
        <v>42769</v>
      </c>
    </row>
    <row r="21" spans="1:9" ht="16.5" customHeight="1" x14ac:dyDescent="0.2">
      <c r="B21" s="284"/>
      <c r="C21" s="285"/>
      <c r="D21" s="286"/>
      <c r="E21" s="285"/>
      <c r="F21" s="289" t="s">
        <v>336</v>
      </c>
      <c r="G21" s="186"/>
      <c r="H21" s="186"/>
      <c r="I21" s="186"/>
    </row>
    <row r="22" spans="1:9" ht="16.5" customHeight="1" x14ac:dyDescent="0.2">
      <c r="A22" s="294"/>
      <c r="B22" s="295"/>
      <c r="C22" s="290"/>
      <c r="D22" s="290"/>
      <c r="E22" s="290"/>
      <c r="F22" s="291"/>
      <c r="G22" s="290"/>
      <c r="H22" s="290"/>
      <c r="I22" s="290"/>
    </row>
    <row r="23" spans="1:9" ht="16.5" customHeight="1" x14ac:dyDescent="0.2">
      <c r="A23" t="s">
        <v>197</v>
      </c>
      <c r="B23" s="284" t="s">
        <v>379</v>
      </c>
      <c r="C23" s="285">
        <v>42758</v>
      </c>
      <c r="D23" s="286">
        <f>C23</f>
        <v>42758</v>
      </c>
      <c r="E23" s="285">
        <f>C23+3</f>
        <v>42761</v>
      </c>
      <c r="F23" s="287" t="s">
        <v>203</v>
      </c>
      <c r="G23" s="186">
        <v>42763</v>
      </c>
      <c r="H23" s="186">
        <f>G23+11</f>
        <v>42774</v>
      </c>
      <c r="I23" s="186">
        <f>G23+13</f>
        <v>42776</v>
      </c>
    </row>
    <row r="24" spans="1:9" ht="16.5" customHeight="1" x14ac:dyDescent="0.2">
      <c r="B24" s="284"/>
      <c r="C24" s="285"/>
      <c r="D24" s="286"/>
      <c r="E24" s="285"/>
      <c r="F24" s="289" t="s">
        <v>380</v>
      </c>
      <c r="G24" s="186"/>
      <c r="H24" s="186"/>
      <c r="I24" s="186"/>
    </row>
    <row r="25" spans="1:9" ht="16.5" customHeight="1" x14ac:dyDescent="0.2">
      <c r="A25" s="294"/>
      <c r="B25" s="295"/>
      <c r="C25" s="290"/>
      <c r="D25" s="290"/>
      <c r="E25" s="290"/>
      <c r="F25" s="291"/>
      <c r="G25" s="290"/>
      <c r="H25" s="290"/>
      <c r="I25" s="290"/>
    </row>
    <row r="26" spans="1:9" ht="16.5" customHeight="1" x14ac:dyDescent="0.2">
      <c r="A26" t="s">
        <v>197</v>
      </c>
      <c r="B26" s="284" t="s">
        <v>416</v>
      </c>
      <c r="C26" s="285">
        <v>42765</v>
      </c>
      <c r="D26" s="286">
        <f>C26</f>
        <v>42765</v>
      </c>
      <c r="E26" s="285">
        <f>C26+3</f>
        <v>42768</v>
      </c>
      <c r="F26" s="293" t="s">
        <v>296</v>
      </c>
      <c r="G26" s="186">
        <v>42770</v>
      </c>
      <c r="H26" s="186">
        <f>G26+11</f>
        <v>42781</v>
      </c>
      <c r="I26" s="186">
        <f>G26+13</f>
        <v>42783</v>
      </c>
    </row>
    <row r="27" spans="1:9" ht="16.5" customHeight="1" x14ac:dyDescent="0.2">
      <c r="B27" s="284"/>
      <c r="C27" s="285"/>
      <c r="D27" s="286"/>
      <c r="E27" s="285"/>
      <c r="F27" s="452" t="s">
        <v>468</v>
      </c>
      <c r="G27" s="186"/>
      <c r="H27" s="186"/>
      <c r="I27" s="186"/>
    </row>
    <row r="28" spans="1:9" ht="16.5" customHeight="1" x14ac:dyDescent="0.2">
      <c r="A28" s="294"/>
      <c r="B28" s="295"/>
      <c r="C28" s="290"/>
      <c r="D28" s="290"/>
      <c r="E28" s="290"/>
      <c r="F28" s="291"/>
      <c r="G28" s="290"/>
      <c r="H28" s="290"/>
      <c r="I28" s="290"/>
    </row>
    <row r="29" spans="1:9" ht="16.5" customHeight="1" x14ac:dyDescent="0.2">
      <c r="A29" s="288" t="s">
        <v>487</v>
      </c>
      <c r="B29" s="456">
        <v>1705</v>
      </c>
      <c r="C29" s="285">
        <v>42772</v>
      </c>
      <c r="D29" s="286">
        <f>C29</f>
        <v>42772</v>
      </c>
      <c r="E29" s="285">
        <f>C29+3</f>
        <v>42775</v>
      </c>
      <c r="F29" s="287" t="s">
        <v>417</v>
      </c>
      <c r="G29" s="186">
        <v>42777</v>
      </c>
      <c r="H29" s="186">
        <f>G29+11</f>
        <v>42788</v>
      </c>
      <c r="I29" s="186">
        <f>G29+13</f>
        <v>42790</v>
      </c>
    </row>
    <row r="30" spans="1:9" ht="16.5" customHeight="1" x14ac:dyDescent="0.2">
      <c r="B30" s="284"/>
      <c r="C30" s="285"/>
      <c r="D30" s="286"/>
      <c r="E30" s="285"/>
      <c r="F30" s="289" t="s">
        <v>418</v>
      </c>
      <c r="G30" s="186"/>
      <c r="H30" s="186"/>
      <c r="I30" s="186"/>
    </row>
    <row r="31" spans="1:9" ht="16.5" customHeight="1" x14ac:dyDescent="0.2">
      <c r="A31" s="294"/>
      <c r="B31" s="295"/>
      <c r="C31" s="290"/>
      <c r="D31" s="290"/>
      <c r="E31" s="290"/>
      <c r="F31" s="291"/>
      <c r="G31" s="290"/>
      <c r="H31" s="290"/>
      <c r="I31" s="290"/>
    </row>
    <row r="32" spans="1:9" ht="16.5" customHeight="1" x14ac:dyDescent="0.2">
      <c r="A32" s="235" t="s">
        <v>197</v>
      </c>
      <c r="B32" s="219" t="s">
        <v>421</v>
      </c>
      <c r="C32" s="292">
        <v>42779</v>
      </c>
      <c r="D32" s="60">
        <f>C32</f>
        <v>42779</v>
      </c>
      <c r="E32" s="292">
        <f>C32+3</f>
        <v>42782</v>
      </c>
      <c r="F32" s="457" t="s">
        <v>200</v>
      </c>
      <c r="G32" s="186">
        <v>42784</v>
      </c>
      <c r="H32" s="186">
        <f>G32+11</f>
        <v>42795</v>
      </c>
      <c r="I32" s="186">
        <f>G32+13</f>
        <v>42797</v>
      </c>
    </row>
    <row r="33" spans="1:9" ht="16.5" customHeight="1" x14ac:dyDescent="0.2">
      <c r="A33" s="235"/>
      <c r="B33" s="219"/>
      <c r="C33" s="292"/>
      <c r="D33" s="60"/>
      <c r="E33" s="292"/>
      <c r="F33" s="458" t="s">
        <v>419</v>
      </c>
      <c r="G33" s="186"/>
      <c r="H33" s="186"/>
      <c r="I33" s="186"/>
    </row>
    <row r="34" spans="1:9" ht="16.5" customHeight="1" x14ac:dyDescent="0.2">
      <c r="A34" s="294"/>
      <c r="B34" s="295"/>
      <c r="C34" s="290"/>
      <c r="D34" s="290"/>
      <c r="E34" s="290"/>
      <c r="F34" s="291"/>
      <c r="G34" s="290"/>
      <c r="H34" s="290"/>
      <c r="I34" s="290"/>
    </row>
    <row r="35" spans="1:9" ht="16.5" customHeight="1" x14ac:dyDescent="0.2">
      <c r="A35" s="235" t="s">
        <v>197</v>
      </c>
      <c r="B35" s="219" t="s">
        <v>426</v>
      </c>
      <c r="C35" s="292">
        <v>42786</v>
      </c>
      <c r="D35" s="60">
        <f>C35</f>
        <v>42786</v>
      </c>
      <c r="E35" s="292">
        <f>C35+3</f>
        <v>42789</v>
      </c>
      <c r="F35" s="457" t="s">
        <v>201</v>
      </c>
      <c r="G35" s="186">
        <v>42791</v>
      </c>
      <c r="H35" s="186">
        <f>G35+11</f>
        <v>42802</v>
      </c>
      <c r="I35" s="186">
        <f>G35+13</f>
        <v>42804</v>
      </c>
    </row>
    <row r="36" spans="1:9" ht="16.5" customHeight="1" x14ac:dyDescent="0.2">
      <c r="A36" s="235"/>
      <c r="B36" s="219"/>
      <c r="C36" s="292"/>
      <c r="D36" s="60"/>
      <c r="E36" s="292"/>
      <c r="F36" s="458" t="s">
        <v>420</v>
      </c>
      <c r="G36" s="186"/>
      <c r="H36" s="186"/>
      <c r="I36" s="186"/>
    </row>
    <row r="37" spans="1:9" ht="16.5" customHeight="1" x14ac:dyDescent="0.2">
      <c r="A37" s="294"/>
      <c r="B37" s="295"/>
      <c r="C37" s="290"/>
      <c r="D37" s="290"/>
      <c r="E37" s="290"/>
      <c r="F37" s="291"/>
      <c r="G37" s="290"/>
      <c r="H37" s="290"/>
      <c r="I37" s="290"/>
    </row>
    <row r="38" spans="1:9" ht="16.5" customHeight="1" x14ac:dyDescent="0.2">
      <c r="A38" t="s">
        <v>197</v>
      </c>
      <c r="B38" s="284" t="s">
        <v>488</v>
      </c>
      <c r="C38" s="285">
        <v>42793</v>
      </c>
      <c r="D38" s="286">
        <f>C38</f>
        <v>42793</v>
      </c>
      <c r="E38" s="285">
        <f>C38+3</f>
        <v>42796</v>
      </c>
      <c r="F38" s="287" t="s">
        <v>202</v>
      </c>
      <c r="G38" s="186">
        <v>42798</v>
      </c>
      <c r="H38" s="186">
        <f>G38+11</f>
        <v>42809</v>
      </c>
      <c r="I38" s="186">
        <f>G38+13</f>
        <v>42811</v>
      </c>
    </row>
    <row r="39" spans="1:9" ht="16.5" customHeight="1" x14ac:dyDescent="0.2">
      <c r="B39" s="284"/>
      <c r="C39" s="285"/>
      <c r="D39" s="286"/>
      <c r="E39" s="285"/>
      <c r="F39" s="317" t="s">
        <v>497</v>
      </c>
      <c r="G39" s="186"/>
      <c r="H39" s="186"/>
      <c r="I39" s="186"/>
    </row>
    <row r="40" spans="1:9" ht="16.5" customHeight="1" x14ac:dyDescent="0.2">
      <c r="A40" s="294"/>
      <c r="B40" s="295"/>
      <c r="C40" s="290"/>
      <c r="D40" s="290"/>
      <c r="E40" s="290"/>
      <c r="F40" s="291"/>
      <c r="G40" s="290"/>
      <c r="H40" s="290"/>
      <c r="I40" s="290"/>
    </row>
    <row r="41" spans="1:9" ht="16.5" customHeight="1" x14ac:dyDescent="0.2">
      <c r="A41" t="s">
        <v>197</v>
      </c>
      <c r="B41" s="284" t="s">
        <v>489</v>
      </c>
      <c r="C41" s="285">
        <v>42800</v>
      </c>
      <c r="D41" s="286">
        <f>C41</f>
        <v>42800</v>
      </c>
      <c r="E41" s="285">
        <f>C41+3</f>
        <v>42803</v>
      </c>
      <c r="F41" s="287" t="s">
        <v>198</v>
      </c>
      <c r="G41" s="186">
        <v>42805</v>
      </c>
      <c r="H41" s="186">
        <f>G41+11</f>
        <v>42816</v>
      </c>
      <c r="I41" s="186">
        <f>G41+13</f>
        <v>42818</v>
      </c>
    </row>
    <row r="42" spans="1:9" ht="16.5" customHeight="1" x14ac:dyDescent="0.2">
      <c r="B42" s="284"/>
      <c r="C42" s="285"/>
      <c r="D42" s="286"/>
      <c r="E42" s="285"/>
      <c r="F42" s="289" t="s">
        <v>498</v>
      </c>
      <c r="G42" s="186"/>
      <c r="H42" s="186"/>
      <c r="I42" s="186"/>
    </row>
    <row r="43" spans="1:9" ht="16.5" customHeight="1" x14ac:dyDescent="0.2">
      <c r="A43" s="294"/>
      <c r="B43" s="295"/>
      <c r="C43" s="290"/>
      <c r="D43" s="290"/>
      <c r="E43" s="290"/>
      <c r="F43" s="291"/>
      <c r="G43" s="290"/>
      <c r="H43" s="290"/>
      <c r="I43" s="290"/>
    </row>
    <row r="44" spans="1:9" x14ac:dyDescent="0.2">
      <c r="B44" s="92"/>
      <c r="C44" s="96"/>
      <c r="D44" s="96"/>
      <c r="E44" s="96"/>
      <c r="G44" s="96"/>
      <c r="H44" s="296">
        <f>H35-$C$35</f>
        <v>16</v>
      </c>
      <c r="I44" s="296">
        <f>I35-$C$35</f>
        <v>18</v>
      </c>
    </row>
    <row r="45" spans="1:9" x14ac:dyDescent="0.2">
      <c r="A45" s="233" t="s">
        <v>170</v>
      </c>
      <c r="B45" s="92"/>
      <c r="C45" s="96"/>
      <c r="D45" s="96"/>
      <c r="E45" s="96"/>
      <c r="G45" s="96"/>
      <c r="H45" s="96"/>
      <c r="I45" s="96"/>
    </row>
    <row r="46" spans="1:9" ht="32.25" customHeight="1" x14ac:dyDescent="0.2">
      <c r="A46" t="s">
        <v>171</v>
      </c>
      <c r="B46" t="s">
        <v>206</v>
      </c>
      <c r="D46" s="93"/>
      <c r="F46" s="88"/>
      <c r="G46" s="89"/>
      <c r="H46" s="90"/>
      <c r="I46" s="90"/>
    </row>
    <row r="47" spans="1:9" x14ac:dyDescent="0.2">
      <c r="A47" s="202"/>
      <c r="B47" s="202"/>
      <c r="D47" s="93"/>
      <c r="E47" s="96"/>
      <c r="G47" s="96"/>
      <c r="H47" s="96"/>
      <c r="I47" s="96"/>
    </row>
    <row r="48" spans="1:9" ht="15" x14ac:dyDescent="0.2">
      <c r="A48" s="122" t="s">
        <v>104</v>
      </c>
      <c r="B48" s="21"/>
      <c r="C48" s="38"/>
      <c r="D48" s="38"/>
      <c r="E48" s="38"/>
      <c r="F48" s="98"/>
      <c r="G48" s="83"/>
      <c r="H48" s="83"/>
      <c r="I48" s="83"/>
    </row>
    <row r="49" spans="1:9" ht="15.75" x14ac:dyDescent="0.25">
      <c r="A49" s="34" t="s">
        <v>50</v>
      </c>
      <c r="B49" s="4"/>
      <c r="C49" s="4"/>
      <c r="D49" s="4"/>
      <c r="E49" s="4"/>
      <c r="F49" s="35" t="s">
        <v>51</v>
      </c>
    </row>
    <row r="50" spans="1:9" ht="15" x14ac:dyDescent="0.2">
      <c r="A50" s="100" t="s">
        <v>105</v>
      </c>
      <c r="B50" s="4"/>
      <c r="C50" s="4"/>
      <c r="D50" s="4"/>
      <c r="E50" s="4"/>
      <c r="F50" s="41" t="s">
        <v>53</v>
      </c>
      <c r="G50" s="5" t="s">
        <v>56</v>
      </c>
      <c r="H50" s="36"/>
      <c r="I50" s="36"/>
    </row>
    <row r="51" spans="1:9" ht="15" x14ac:dyDescent="0.2">
      <c r="A51" s="42" t="s">
        <v>106</v>
      </c>
      <c r="B51" s="14"/>
      <c r="C51" s="14"/>
      <c r="D51" s="14"/>
      <c r="E51" s="4"/>
      <c r="F51" s="41"/>
      <c r="G51" s="5" t="s">
        <v>58</v>
      </c>
      <c r="H51" s="36"/>
      <c r="I51" s="36"/>
    </row>
    <row r="52" spans="1:9" ht="15" x14ac:dyDescent="0.2">
      <c r="A52" s="40" t="s">
        <v>55</v>
      </c>
      <c r="B52" s="14"/>
      <c r="C52" s="14"/>
      <c r="D52" s="14"/>
      <c r="E52" s="14"/>
      <c r="F52" s="41"/>
      <c r="G52" s="5" t="s">
        <v>60</v>
      </c>
      <c r="H52" s="36"/>
      <c r="I52" s="36"/>
    </row>
    <row r="53" spans="1:9" ht="15" x14ac:dyDescent="0.2">
      <c r="A53" s="40" t="s">
        <v>57</v>
      </c>
      <c r="B53" s="14"/>
      <c r="C53" s="14"/>
      <c r="D53" s="14"/>
      <c r="E53" s="14"/>
      <c r="F53" s="41"/>
      <c r="G53" s="5" t="s">
        <v>62</v>
      </c>
      <c r="H53" s="36"/>
      <c r="I53" s="36"/>
    </row>
    <row r="54" spans="1:9" ht="15" x14ac:dyDescent="0.2">
      <c r="A54" s="40" t="s">
        <v>59</v>
      </c>
      <c r="B54" s="14"/>
      <c r="C54" s="4"/>
      <c r="D54" s="4"/>
      <c r="E54" s="4"/>
      <c r="F54" s="41" t="s">
        <v>63</v>
      </c>
      <c r="G54" s="5" t="s">
        <v>64</v>
      </c>
      <c r="H54" s="36"/>
      <c r="I54" s="36"/>
    </row>
    <row r="55" spans="1:9" ht="15.75" x14ac:dyDescent="0.25">
      <c r="A55" s="44" t="s">
        <v>61</v>
      </c>
      <c r="F55" s="45"/>
      <c r="G55" s="5" t="s">
        <v>107</v>
      </c>
      <c r="H55" s="36"/>
      <c r="I55" s="36"/>
    </row>
    <row r="56" spans="1:9" ht="15.75" x14ac:dyDescent="0.25">
      <c r="F56" s="45"/>
      <c r="G56" s="5" t="s">
        <v>66</v>
      </c>
      <c r="H56" s="36"/>
      <c r="I56" s="36"/>
    </row>
    <row r="57" spans="1:9" ht="15" x14ac:dyDescent="0.2">
      <c r="F57" s="41" t="s">
        <v>68</v>
      </c>
      <c r="G57" s="5" t="s">
        <v>69</v>
      </c>
      <c r="H57" s="36"/>
      <c r="I57" s="36"/>
    </row>
    <row r="58" spans="1:9" x14ac:dyDescent="0.2">
      <c r="A58" s="2"/>
      <c r="B58" s="2"/>
      <c r="C58" s="3"/>
      <c r="D58" s="3"/>
      <c r="E58" s="3"/>
      <c r="F58" s="3"/>
      <c r="G58" s="42" t="s">
        <v>70</v>
      </c>
      <c r="H58" s="42"/>
    </row>
    <row r="59" spans="1:9" ht="15" x14ac:dyDescent="0.2">
      <c r="F59" s="41"/>
      <c r="G59" s="5"/>
      <c r="H59" s="36"/>
      <c r="I59" s="36"/>
    </row>
  </sheetData>
  <customSheetViews>
    <customSheetView guid="{D813C7F1-82AD-4177-A0B6-DF780F250157}" topLeftCell="A19">
      <selection activeCell="A35" sqref="A35:B35"/>
      <pageMargins left="0.7" right="0.7" top="0.75" bottom="0.75" header="0.3" footer="0.3"/>
      <pageSetup scale="48" orientation="landscape" r:id="rId1"/>
    </customSheetView>
    <customSheetView guid="{AFA97FE5-EB2D-4EBD-A937-DC2E6D78335A}" topLeftCell="A25">
      <selection activeCell="D31" sqref="D31"/>
      <pageMargins left="0.7" right="0.7" top="0.75" bottom="0.75" header="0.3" footer="0.3"/>
      <pageSetup scale="48" orientation="landscape" r:id="rId2"/>
    </customSheetView>
    <customSheetView guid="{A1E0DC65-553C-444F-B2FF-A96031258B72}" topLeftCell="A25">
      <selection activeCell="A44" sqref="A44:E46"/>
      <pageMargins left="0.7" right="0.7" top="0.75" bottom="0.75" header="0.3" footer="0.3"/>
      <pageSetup scale="48" orientation="landscape" r:id="rId3"/>
    </customSheetView>
  </customSheetViews>
  <mergeCells count="2">
    <mergeCell ref="A7:I7"/>
    <mergeCell ref="C10:D10"/>
  </mergeCells>
  <hyperlinks>
    <hyperlink ref="A9" location="INDEX!A1" display="BACK TO INDEX"/>
    <hyperlink ref="A6" r:id="rId4"/>
  </hyperlinks>
  <pageMargins left="0.7" right="0.7" top="0.75" bottom="0.75" header="0.3" footer="0.3"/>
  <pageSetup scale="48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INDEX</vt:lpstr>
      <vt:lpstr>ASPA 1</vt:lpstr>
      <vt:lpstr>ASPA 2</vt:lpstr>
      <vt:lpstr>ASPA 3</vt:lpstr>
      <vt:lpstr>ASCA</vt:lpstr>
      <vt:lpstr>ANZL </vt:lpstr>
      <vt:lpstr>AAUS NL (TPP)</vt:lpstr>
      <vt:lpstr>ASIP</vt:lpstr>
      <vt:lpstr>ARAS</vt:lpstr>
      <vt:lpstr>ESA</vt:lpstr>
      <vt:lpstr>ASIA 2</vt:lpstr>
      <vt:lpstr>ASAF 1</vt:lpstr>
      <vt:lpstr>ASAF 2</vt:lpstr>
      <vt:lpstr>NERA 1</vt:lpstr>
      <vt:lpstr>NERA 2</vt:lpstr>
      <vt:lpstr>SERA</vt:lpstr>
      <vt:lpstr>ECAS</vt:lpstr>
      <vt:lpstr>'ASPA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 Thi Hai Thuyen</dc:creator>
  <cp:lastModifiedBy>Nguyen Bich Thuy</cp:lastModifiedBy>
  <dcterms:created xsi:type="dcterms:W3CDTF">2016-10-20T03:58:25Z</dcterms:created>
  <dcterms:modified xsi:type="dcterms:W3CDTF">2017-01-16T08:12:49Z</dcterms:modified>
</cp:coreProperties>
</file>