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5" yWindow="315" windowWidth="10965" windowHeight="8820" tabRatio="534" activeTab="0"/>
  </bookViews>
  <sheets>
    <sheet name="  MAIN  " sheetId="1" r:id="rId1"/>
    <sheet name="JAPAN PORT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'[4]PNT-QUOT-#3'!#REF!</definedName>
    <definedName name="\z">'[4]COAT&amp;WRAP-QIOT-#3'!#REF!</definedName>
    <definedName name="_Fill" hidden="1">#REF!</definedName>
    <definedName name="A">'[4]PNT-QUOT-#3'!#REF!</definedName>
    <definedName name="AAA">'[2]MTL$-INTER'!#REF!</definedName>
    <definedName name="B">'[4]PNT-QUOT-#3'!#REF!</definedName>
    <definedName name="C2.7">#REF!</definedName>
    <definedName name="C3.0">#REF!</definedName>
    <definedName name="C3.5">#REF!</definedName>
    <definedName name="C3.7">#REF!</definedName>
    <definedName name="C4.0">#REF!</definedName>
    <definedName name="COAT">'[4]PNT-QUOT-#3'!#REF!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FP">'[4]COAT&amp;WRAP-QIOT-#3'!#REF!</definedName>
    <definedName name="IO">'[4]COAT&amp;WRAP-QIOT-#3'!#REF!</definedName>
    <definedName name="long">#REF!</definedName>
    <definedName name="MAT">'[4]COAT&amp;WRAP-QIOT-#3'!#REF!</definedName>
    <definedName name="MF">'[4]COAT&amp;WRAP-QIOT-#3'!#REF!</definedName>
    <definedName name="P">'[4]PNT-QUOT-#3'!#REF!</definedName>
    <definedName name="PEJM">'[4]COAT&amp;WRAP-QIOT-#3'!#REF!</definedName>
    <definedName name="PF">'[4]PNT-QUOT-#3'!#REF!</definedName>
    <definedName name="PM">'[5]IBASE'!$AH$16:$AV$110</definedName>
    <definedName name="_xlnm.Print_Area" localSheetId="1">'JAPAN PORTS'!$C$1:$BB$54</definedName>
    <definedName name="Print_Area_MI">'[3]ESTI.'!$A$1:$U$52</definedName>
    <definedName name="_xlnm.Print_Titles" localSheetId="1">'JAPAN PORTS'!$C:$F</definedName>
    <definedName name="_xlnm.Print_Titles">#N/A</definedName>
    <definedName name="RT">'[4]COAT&amp;WRAP-QIOT-#3'!#REF!</definedName>
    <definedName name="SB">'[5]IBASE'!$AH$7:$AL$14</definedName>
    <definedName name="SORT">#REF!</definedName>
    <definedName name="SORT_AREA">'[3]DI-ESTI'!$A$8:$R$489</definedName>
    <definedName name="SP">'[4]PNT-QUOT-#3'!#REF!</definedName>
    <definedName name="THK">'[4]COAT&amp;WRAP-QIOT-#3'!#REF!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<sst xmlns="http://schemas.openxmlformats.org/spreadsheetml/2006/main" count="255" uniqueCount="148">
  <si>
    <t>VESSEL</t>
  </si>
  <si>
    <t>TERMINAL</t>
  </si>
  <si>
    <t>HKG</t>
  </si>
  <si>
    <t>VOY</t>
  </si>
  <si>
    <t>PUS</t>
  </si>
  <si>
    <t>(THU)</t>
  </si>
  <si>
    <t>(SUN)</t>
  </si>
  <si>
    <t>(SAT)</t>
  </si>
  <si>
    <t>(MON)</t>
  </si>
  <si>
    <t>(TUE)</t>
  </si>
  <si>
    <t>BKK</t>
  </si>
  <si>
    <t>USN</t>
  </si>
  <si>
    <t>(WED)</t>
  </si>
  <si>
    <t>INC</t>
  </si>
  <si>
    <t>(FRI)</t>
  </si>
  <si>
    <t>SHA</t>
  </si>
  <si>
    <t>HEUNG-A HOCHIMINH</t>
  </si>
  <si>
    <t>HEUNG-A VENUS</t>
  </si>
  <si>
    <t>BHS LANE</t>
  </si>
  <si>
    <t>KPS LANE</t>
  </si>
  <si>
    <t>SAN LORENZO</t>
  </si>
  <si>
    <t xml:space="preserve"> I. PCI : DIRECT SERVICE TO SHANGHAI - KOREA </t>
  </si>
  <si>
    <t xml:space="preserve"> II. BHS : DIRECT SERVICE TO THAI LAND - HONGKONG - KOREA </t>
  </si>
  <si>
    <t xml:space="preserve"> III. KPS : DIRECT SERVICE TO - HONGKONG - SHEKOU - KOREA </t>
  </si>
  <si>
    <t>ETA</t>
  </si>
  <si>
    <t>ETD</t>
  </si>
  <si>
    <t xml:space="preserve">                                  (Remarks : This shipping schedule is subjest to change with or without prior notice)</t>
  </si>
  <si>
    <t>YKK</t>
  </si>
  <si>
    <t>TYO</t>
  </si>
  <si>
    <t>OSA</t>
  </si>
  <si>
    <t>NGO</t>
  </si>
  <si>
    <t>YOK</t>
  </si>
  <si>
    <t>MOJ</t>
  </si>
  <si>
    <t>HKT</t>
  </si>
  <si>
    <t>SMZ</t>
  </si>
  <si>
    <t>TKS</t>
  </si>
  <si>
    <t>TAK</t>
  </si>
  <si>
    <t>IMB</t>
  </si>
  <si>
    <t>KCZ</t>
  </si>
  <si>
    <t>IMI</t>
  </si>
  <si>
    <t>YAT</t>
  </si>
  <si>
    <t>MII</t>
  </si>
  <si>
    <t>SBS</t>
  </si>
  <si>
    <t>IWK</t>
  </si>
  <si>
    <t>FKY</t>
  </si>
  <si>
    <t>MIZ</t>
  </si>
  <si>
    <t>SMN</t>
  </si>
  <si>
    <t>NAO</t>
  </si>
  <si>
    <t>MAI</t>
  </si>
  <si>
    <t>TRG</t>
  </si>
  <si>
    <t>KNZ</t>
  </si>
  <si>
    <t>TOY</t>
  </si>
  <si>
    <t>SDJ</t>
  </si>
  <si>
    <t>ONA</t>
  </si>
  <si>
    <t>ISI</t>
  </si>
  <si>
    <t>TMK</t>
  </si>
  <si>
    <r>
      <t>Japanese Ports :</t>
    </r>
    <r>
      <rPr>
        <u val="single"/>
        <sz val="10"/>
        <color indexed="18"/>
        <rFont val="Tahoma"/>
        <family val="2"/>
      </rPr>
      <t xml:space="preserve"> </t>
    </r>
  </si>
  <si>
    <t>Japan ports Sailing Schedule</t>
  </si>
  <si>
    <t>PCI LANE</t>
  </si>
  <si>
    <t>TKY</t>
  </si>
  <si>
    <t xml:space="preserve">SHIPPING SCHEDULE </t>
  </si>
  <si>
    <r>
      <t xml:space="preserve">CAT LAI
</t>
    </r>
    <r>
      <rPr>
        <sz val="9"/>
        <rFont val="Tahoma"/>
        <family val="2"/>
      </rPr>
      <t>ICD TSM
TANAMEXCO
ICD SOTRANS</t>
    </r>
  </si>
  <si>
    <t>KHS LANE</t>
  </si>
  <si>
    <t>change with or without prior notice</t>
  </si>
  <si>
    <r>
      <t>Remarks :</t>
    </r>
    <r>
      <rPr>
        <sz val="12"/>
        <color indexed="10"/>
        <rFont val="Tahoma"/>
        <family val="2"/>
      </rPr>
      <t xml:space="preserve"> Vessel schedule is subject to </t>
    </r>
  </si>
  <si>
    <t>SGN</t>
  </si>
  <si>
    <t>KAN</t>
  </si>
  <si>
    <t>LCH</t>
  </si>
  <si>
    <t>SHK</t>
  </si>
  <si>
    <t>HIJ</t>
  </si>
  <si>
    <t>MYJ</t>
  </si>
  <si>
    <t>KIJ</t>
  </si>
  <si>
    <t>IYM</t>
  </si>
  <si>
    <t>SEN</t>
  </si>
  <si>
    <t>THS</t>
  </si>
  <si>
    <t>UKB</t>
  </si>
  <si>
    <t>(TYO) TOKYO; (OSA) OSAKA; (NGO) NAGOYA;YOKOHAMA ( YOK); (UKB) KOBE; (MOJ) MOJI; (HKT) HAKATA; (AKT) AKITA; (FKY) FUKUYAMA; (TKY) TOKUYAMA; (HIJ) HIROSHIMA;</t>
  </si>
  <si>
    <t xml:space="preserve">(IYM) IYOMISHIMA; (ONA) ONAHAMA; (SMN) SAKAIMINATO; (SEN) SATSUMA SENDAI; (SDJ) SENDAI MIYAGI; (SMZ) SHIMIZU; (SBS) SHIBUSHI; (TRG) TSURUGA; (TOY) TOYAMA SHINKO; </t>
  </si>
  <si>
    <t>(TKS) TOKUSHIMA; (TAK) TAKAMATSU; (TMK) TOMAKOMAI; (THS) TOYOHASHI; (YAT) YATSUSHIRO; (YKK) YOKKACHI</t>
  </si>
  <si>
    <t>AKT</t>
  </si>
  <si>
    <t>CARPATHIA</t>
  </si>
  <si>
    <t>HEUNG-A GREEN</t>
  </si>
  <si>
    <t xml:space="preserve"> VI. KHS (S) : DIRECT SERVICE TO THAI LAND </t>
  </si>
  <si>
    <t xml:space="preserve">                                               JAPAN PORTS (T/S VIA PUS)</t>
  </si>
  <si>
    <t xml:space="preserve">   ETA</t>
  </si>
  <si>
    <t xml:space="preserve">SAWASDEE LAEMCHABANG
</t>
  </si>
  <si>
    <t>KOS</t>
  </si>
  <si>
    <t>KOS (SIHANOUKVILLE)</t>
  </si>
  <si>
    <t>AKARI</t>
  </si>
  <si>
    <t>NORTHERN VOLITION</t>
  </si>
  <si>
    <t>WINCHESTER STRAIT</t>
  </si>
  <si>
    <t>MOUNT BUTLER</t>
  </si>
  <si>
    <t>HEUNG-A ASIA</t>
  </si>
  <si>
    <t>CIMBRIA</t>
  </si>
  <si>
    <t xml:space="preserve"> V. KHS 2 (N) : DIRECT SERVICE TO - KOREA </t>
  </si>
  <si>
    <t>KHS 2 LANE</t>
  </si>
  <si>
    <t>NORDLILY</t>
  </si>
  <si>
    <r>
      <t xml:space="preserve">HIEP PHUOC
</t>
    </r>
    <r>
      <rPr>
        <sz val="9"/>
        <rFont val="Tahoma"/>
        <family val="2"/>
      </rPr>
      <t>CAT LAI</t>
    </r>
  </si>
  <si>
    <t>KSM</t>
  </si>
  <si>
    <t xml:space="preserve">(IMI) IMARI, (IMB) IMABARI; (ISI) ISHIKARI; (IWK) IWAKUNI; (KSM) KASHIMA; (KCZ) KOCHI; (KNZ) KANAZAWA; (MII) MIIKE; (MAI) MAIZURU; (MYJ) MATSUYAMA; (NAO) NAOETSU; ((KIJ) NIGATA; </t>
  </si>
  <si>
    <t>HEUNG-A BANGKOK</t>
  </si>
  <si>
    <t>1613S</t>
  </si>
  <si>
    <t xml:space="preserve"> IV. KHS (N) : DIRECT SERVICE TO - KOREA </t>
  </si>
  <si>
    <t xml:space="preserve"> VII. KHS 2 (S) : DIRECT SERVICE TO THAI LAND </t>
  </si>
  <si>
    <t xml:space="preserve"> VIII. CVS : DIRECT SERVICE TO THAILAND - CAMBODIA - CHINA</t>
  </si>
  <si>
    <t>MOUNT CAMERON</t>
  </si>
  <si>
    <t>GREEN ACE</t>
  </si>
  <si>
    <t>CAPE MAHON</t>
  </si>
  <si>
    <t>0006N</t>
  </si>
  <si>
    <t>0007N</t>
  </si>
  <si>
    <t>TOKYO TOWER</t>
  </si>
  <si>
    <t>0006S</t>
  </si>
  <si>
    <t>0120N</t>
  </si>
  <si>
    <t>0075N</t>
  </si>
  <si>
    <t>0121N</t>
  </si>
  <si>
    <t>1611N</t>
  </si>
  <si>
    <t>0008N</t>
  </si>
  <si>
    <t>0003N</t>
  </si>
  <si>
    <t>0116N</t>
  </si>
  <si>
    <t>0081S</t>
  </si>
  <si>
    <t>1609S</t>
  </si>
  <si>
    <t>0041S</t>
  </si>
  <si>
    <t>1603N</t>
  </si>
  <si>
    <t>KMTC BANGKOK</t>
  </si>
  <si>
    <t>0021N</t>
  </si>
  <si>
    <t>0076N</t>
  </si>
  <si>
    <t>0122N</t>
  </si>
  <si>
    <t>0029N</t>
  </si>
  <si>
    <t>1612N</t>
  </si>
  <si>
    <t>0117N</t>
  </si>
  <si>
    <t>0142N</t>
  </si>
  <si>
    <t>0148N</t>
  </si>
  <si>
    <t>1609N</t>
  </si>
  <si>
    <t>0004N</t>
  </si>
  <si>
    <t>1602N</t>
  </si>
  <si>
    <t>1601N</t>
  </si>
  <si>
    <t>0081N</t>
  </si>
  <si>
    <t>0009N</t>
  </si>
  <si>
    <t>1616S</t>
  </si>
  <si>
    <t>1614S</t>
  </si>
  <si>
    <t>0042S</t>
  </si>
  <si>
    <t>0004S</t>
  </si>
  <si>
    <t>1602S</t>
  </si>
  <si>
    <t>0082S</t>
  </si>
  <si>
    <t>1601S</t>
  </si>
  <si>
    <t>0009S</t>
  </si>
  <si>
    <t>0007S</t>
  </si>
  <si>
    <t>1610S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</si>
</sst>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  <numFmt numFmtId="184" formatCode="&quot;F&quot;#,##0;[Red]\-&quot;F&quot;#,##0"/>
    <numFmt numFmtId="185" formatCode="&quot;F&quot;#,##0.00;[Red]\-&quot;F&quot;#,##0.00"/>
    <numFmt numFmtId="186" formatCode="dd/mm"/>
    <numFmt numFmtId="187" formatCode="_-&quot;F&quot;* #,##0_-;\-&quot;F&quot;* #,##0_-;_-&quot;F&quot;* &quot;-&quot;_-;_-@_-"/>
    <numFmt numFmtId="188" formatCode="_-&quot;F&quot;* #,##0.00_-;\-&quot;F&quot;* #,##0.00_-;_-&quot;F&quot;* &quot;-&quot;??_-;_-@_-"/>
    <numFmt numFmtId="189" formatCode="&quot;\&quot;#,##0;[Red]&quot;\&quot;\-#,##0"/>
    <numFmt numFmtId="190" formatCode="&quot;\&quot;#,##0.00;[Red]&quot;\&quot;\-#,##0.00"/>
    <numFmt numFmtId="191" formatCode="_ * #,##0_ ;_ * \-#,##0_ ;_ * &quot;-&quot;_ ;_ @_ "/>
    <numFmt numFmtId="192" formatCode="_(* #,##0_);_(* \(#,##0\);_(* &quot;-&quot;??_);_(@_)"/>
    <numFmt numFmtId="193" formatCode="m/d"/>
    <numFmt numFmtId="194" formatCode="d\-m"/>
    <numFmt numFmtId="195" formatCode="[$-409]h:mm:ss\ AM/PM"/>
    <numFmt numFmtId="196" formatCode="[$-409]dddd\,\ mmmm\ dd\,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00#&quot;S/N&quot;"/>
    <numFmt numFmtId="203" formatCode="mm/dd"/>
    <numFmt numFmtId="204" formatCode="0000"/>
    <numFmt numFmtId="205" formatCode="000&quot;S/N&quot;"/>
    <numFmt numFmtId="206" formatCode="dd/mm"/>
    <numFmt numFmtId="207" formatCode="0000&quot;N&quot;"/>
    <numFmt numFmtId="208" formatCode="[$-409]d\-mmm;@"/>
    <numFmt numFmtId="209" formatCode="[$-409]d\-mmm\-yy;@"/>
    <numFmt numFmtId="210" formatCode="[$-409]d\-mmm\-yyyy;@"/>
    <numFmt numFmtId="211" formatCode="yyyy\-mm\-dd"/>
  </numFmts>
  <fonts count="79">
    <font>
      <sz val="10"/>
      <name val="Arial"/>
      <family val="0"/>
    </font>
    <font>
      <sz val="11"/>
      <name val="VNI-Times"/>
      <family val="0"/>
    </font>
    <font>
      <u val="single"/>
      <sz val="11"/>
      <color indexed="36"/>
      <name val="VNI-Times"/>
      <family val="0"/>
    </font>
    <font>
      <b/>
      <sz val="12"/>
      <name val="Arial"/>
      <family val="2"/>
    </font>
    <font>
      <u val="single"/>
      <sz val="11"/>
      <color indexed="12"/>
      <name val="VNI-Times"/>
      <family val="0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돋움"/>
      <family val="0"/>
    </font>
    <font>
      <b/>
      <sz val="9"/>
      <color indexed="10"/>
      <name val="Tahoma"/>
      <family val="2"/>
    </font>
    <font>
      <b/>
      <sz val="12"/>
      <color indexed="10"/>
      <name val="Tahoma"/>
      <family val="2"/>
    </font>
    <font>
      <sz val="10"/>
      <name val=".VnTime"/>
      <family val="2"/>
    </font>
    <font>
      <sz val="12"/>
      <name val="宋体"/>
      <family val="0"/>
    </font>
    <font>
      <i/>
      <sz val="11"/>
      <name val="Arial"/>
      <family val="2"/>
    </font>
    <font>
      <b/>
      <i/>
      <u val="single"/>
      <sz val="11"/>
      <color indexed="18"/>
      <name val="Tahoma"/>
      <family val="2"/>
    </font>
    <font>
      <i/>
      <sz val="11"/>
      <color indexed="12"/>
      <name val="Tahoma"/>
      <family val="2"/>
    </font>
    <font>
      <b/>
      <sz val="11"/>
      <name val="Tahoma"/>
      <family val="2"/>
    </font>
    <font>
      <sz val="10"/>
      <color indexed="12"/>
      <name val="Tahoma"/>
      <family val="2"/>
    </font>
    <font>
      <sz val="11"/>
      <color indexed="16"/>
      <name val="Tahoma"/>
      <family val="2"/>
    </font>
    <font>
      <sz val="11"/>
      <color indexed="12"/>
      <name val="Tahoma"/>
      <family val="2"/>
    </font>
    <font>
      <sz val="10"/>
      <color indexed="16"/>
      <name val="Tahoma"/>
      <family val="2"/>
    </font>
    <font>
      <sz val="12"/>
      <color indexed="10"/>
      <name val="Tahoma"/>
      <family val="2"/>
    </font>
    <font>
      <b/>
      <sz val="11"/>
      <color indexed="16"/>
      <name val="Tahoma"/>
      <family val="2"/>
    </font>
    <font>
      <b/>
      <u val="single"/>
      <sz val="10"/>
      <color indexed="18"/>
      <name val="Tahoma"/>
      <family val="2"/>
    </font>
    <font>
      <u val="single"/>
      <sz val="10"/>
      <color indexed="18"/>
      <name val="Tahoma"/>
      <family val="2"/>
    </font>
    <font>
      <sz val="10"/>
      <color indexed="18"/>
      <name val="Tahoma"/>
      <family val="2"/>
    </font>
    <font>
      <sz val="20"/>
      <color indexed="12"/>
      <name val="Tahoma"/>
      <family val="2"/>
    </font>
    <font>
      <b/>
      <sz val="10"/>
      <color indexed="17"/>
      <name val="Tahoma"/>
      <family val="2"/>
    </font>
    <font>
      <b/>
      <sz val="12"/>
      <color indexed="17"/>
      <name val="Tahoma"/>
      <family val="2"/>
    </font>
    <font>
      <b/>
      <sz val="14"/>
      <color indexed="14"/>
      <name val="Quangngai"/>
      <family val="0"/>
    </font>
    <font>
      <b/>
      <sz val="20"/>
      <color indexed="53"/>
      <name val="Times New Roman"/>
      <family val="1"/>
    </font>
    <font>
      <sz val="10"/>
      <color indexed="8"/>
      <name val="Consolas"/>
      <family val="3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8"/>
      <name val="Arial"/>
      <family val="0"/>
    </font>
    <font>
      <b/>
      <sz val="14"/>
      <color indexed="17"/>
      <name val="Times New Roman"/>
      <family val="0"/>
    </font>
    <font>
      <b/>
      <u val="single"/>
      <sz val="10"/>
      <color indexed="10"/>
      <name val="Arial"/>
      <family val="0"/>
    </font>
    <font>
      <b/>
      <u val="single"/>
      <sz val="11"/>
      <color indexed="10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17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19"/>
      </left>
      <right style="thin">
        <color indexed="19"/>
      </right>
      <top style="medium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8" applyNumberFormat="0" applyFill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4" fillId="31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32" borderId="9" applyNumberFormat="0" applyFont="0" applyAlignment="0" applyProtection="0"/>
    <xf numFmtId="0" fontId="75" fillId="27" borderId="10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</cellStyleXfs>
  <cellXfs count="130">
    <xf numFmtId="0" fontId="0" fillId="0" borderId="0" xfId="0" applyAlignment="1">
      <alignment/>
    </xf>
    <xf numFmtId="0" fontId="6" fillId="0" borderId="0" xfId="75" applyFont="1" applyAlignment="1">
      <alignment/>
      <protection/>
    </xf>
    <xf numFmtId="186" fontId="6" fillId="0" borderId="0" xfId="75" applyNumberFormat="1" applyFont="1" applyBorder="1" applyAlignment="1">
      <alignment horizontal="center"/>
      <protection/>
    </xf>
    <xf numFmtId="0" fontId="6" fillId="0" borderId="0" xfId="75" applyFont="1" applyBorder="1" applyAlignment="1">
      <alignment/>
      <protection/>
    </xf>
    <xf numFmtId="0" fontId="7" fillId="0" borderId="0" xfId="75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1" fontId="11" fillId="0" borderId="0" xfId="42" applyFont="1" applyBorder="1" applyAlignment="1">
      <alignment horizontal="left"/>
    </xf>
    <xf numFmtId="171" fontId="11" fillId="0" borderId="0" xfId="42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180" fontId="8" fillId="0" borderId="0" xfId="45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74" applyFont="1" applyFill="1">
      <alignment/>
      <protection/>
    </xf>
    <xf numFmtId="0" fontId="10" fillId="0" borderId="0" xfId="74" applyFont="1" applyFill="1" applyAlignment="1">
      <alignment horizontal="center"/>
      <protection/>
    </xf>
    <xf numFmtId="0" fontId="18" fillId="0" borderId="0" xfId="74" applyFont="1" applyFill="1" applyBorder="1" applyAlignment="1">
      <alignment horizontal="left" vertical="center"/>
      <protection/>
    </xf>
    <xf numFmtId="0" fontId="19" fillId="0" borderId="0" xfId="74" applyFont="1" applyFill="1" applyBorder="1" applyAlignment="1">
      <alignment horizontal="center" vertical="center"/>
      <protection/>
    </xf>
    <xf numFmtId="0" fontId="20" fillId="0" borderId="0" xfId="74" applyFont="1" applyFill="1">
      <alignment/>
      <protection/>
    </xf>
    <xf numFmtId="0" fontId="10" fillId="0" borderId="0" xfId="74" applyFont="1" applyFill="1" applyAlignment="1">
      <alignment vertical="center"/>
      <protection/>
    </xf>
    <xf numFmtId="0" fontId="21" fillId="0" borderId="0" xfId="74" applyFont="1" applyFill="1" applyAlignment="1">
      <alignment vertical="center"/>
      <protection/>
    </xf>
    <xf numFmtId="0" fontId="24" fillId="0" borderId="0" xfId="74" applyFont="1" applyFill="1" applyAlignment="1">
      <alignment vertical="center"/>
      <protection/>
    </xf>
    <xf numFmtId="0" fontId="24" fillId="0" borderId="0" xfId="74" applyFont="1" applyFill="1">
      <alignment/>
      <protection/>
    </xf>
    <xf numFmtId="0" fontId="25" fillId="0" borderId="0" xfId="74" applyFont="1" applyFill="1">
      <alignment/>
      <protection/>
    </xf>
    <xf numFmtId="0" fontId="26" fillId="0" borderId="0" xfId="74" applyFont="1" applyFill="1" applyBorder="1" applyAlignment="1">
      <alignment horizontal="center" vertical="center"/>
      <protection/>
    </xf>
    <xf numFmtId="16" fontId="22" fillId="0" borderId="0" xfId="74" applyNumberFormat="1" applyFont="1" applyFill="1" applyBorder="1" applyAlignment="1">
      <alignment horizontal="center" vertical="center"/>
      <protection/>
    </xf>
    <xf numFmtId="0" fontId="27" fillId="0" borderId="0" xfId="74" applyFont="1" applyFill="1" applyBorder="1" applyAlignment="1">
      <alignment horizontal="left" vertical="center"/>
      <protection/>
    </xf>
    <xf numFmtId="0" fontId="29" fillId="0" borderId="0" xfId="74" applyFont="1" applyFill="1" applyBorder="1" applyAlignment="1">
      <alignment horizontal="left" vertical="center"/>
      <protection/>
    </xf>
    <xf numFmtId="0" fontId="23" fillId="0" borderId="0" xfId="74" applyFont="1" applyFill="1" applyBorder="1" applyAlignment="1">
      <alignment vertical="center"/>
      <protection/>
    </xf>
    <xf numFmtId="0" fontId="23" fillId="0" borderId="0" xfId="74" applyFont="1" applyFill="1" applyBorder="1" applyAlignment="1">
      <alignment horizontal="center" vertical="center"/>
      <protection/>
    </xf>
    <xf numFmtId="208" fontId="23" fillId="0" borderId="0" xfId="74" applyNumberFormat="1" applyFont="1" applyFill="1" applyBorder="1" applyAlignment="1">
      <alignment horizontal="center" vertical="center"/>
      <protection/>
    </xf>
    <xf numFmtId="0" fontId="21" fillId="0" borderId="0" xfId="74" applyFont="1" applyFill="1" applyBorder="1" applyAlignment="1">
      <alignment vertical="center"/>
      <protection/>
    </xf>
    <xf numFmtId="208" fontId="23" fillId="33" borderId="12" xfId="74" applyNumberFormat="1" applyFont="1" applyFill="1" applyBorder="1" applyAlignment="1">
      <alignment horizontal="center" vertical="center"/>
      <protection/>
    </xf>
    <xf numFmtId="208" fontId="23" fillId="33" borderId="13" xfId="74" applyNumberFormat="1" applyFont="1" applyFill="1" applyBorder="1" applyAlignment="1">
      <alignment horizontal="center" vertical="center"/>
      <protection/>
    </xf>
    <xf numFmtId="208" fontId="22" fillId="0" borderId="14" xfId="74" applyNumberFormat="1" applyFont="1" applyFill="1" applyBorder="1" applyAlignment="1">
      <alignment horizontal="center" vertical="center"/>
      <protection/>
    </xf>
    <xf numFmtId="208" fontId="22" fillId="0" borderId="15" xfId="74" applyNumberFormat="1" applyFont="1" applyFill="1" applyBorder="1" applyAlignment="1">
      <alignment horizontal="center" vertical="center"/>
      <protection/>
    </xf>
    <xf numFmtId="208" fontId="23" fillId="33" borderId="14" xfId="74" applyNumberFormat="1" applyFont="1" applyFill="1" applyBorder="1" applyAlignment="1">
      <alignment horizontal="center" vertical="center"/>
      <protection/>
    </xf>
    <xf numFmtId="208" fontId="23" fillId="33" borderId="15" xfId="74" applyNumberFormat="1" applyFont="1" applyFill="1" applyBorder="1" applyAlignment="1">
      <alignment horizontal="center" vertical="center"/>
      <protection/>
    </xf>
    <xf numFmtId="0" fontId="31" fillId="33" borderId="16" xfId="74" applyFont="1" applyFill="1" applyBorder="1" applyAlignment="1">
      <alignment horizontal="center" vertical="center" wrapText="1"/>
      <protection/>
    </xf>
    <xf numFmtId="0" fontId="31" fillId="33" borderId="17" xfId="74" applyFont="1" applyFill="1" applyBorder="1" applyAlignment="1">
      <alignment horizontal="center" vertical="center" wrapText="1"/>
      <protection/>
    </xf>
    <xf numFmtId="0" fontId="31" fillId="33" borderId="18" xfId="74" applyFont="1" applyFill="1" applyBorder="1" applyAlignment="1">
      <alignment horizontal="center" vertical="center" wrapText="1"/>
      <protection/>
    </xf>
    <xf numFmtId="0" fontId="32" fillId="0" borderId="0" xfId="74" applyFont="1" applyFill="1" applyBorder="1" applyAlignment="1">
      <alignment horizontal="center" vertical="center"/>
      <protection/>
    </xf>
    <xf numFmtId="0" fontId="23" fillId="33" borderId="14" xfId="74" applyFont="1" applyFill="1" applyBorder="1" applyAlignment="1">
      <alignment horizontal="center" vertical="center"/>
      <protection/>
    </xf>
    <xf numFmtId="0" fontId="22" fillId="0" borderId="14" xfId="74" applyFont="1" applyFill="1" applyBorder="1" applyAlignment="1">
      <alignment horizontal="center" vertical="center"/>
      <protection/>
    </xf>
    <xf numFmtId="0" fontId="23" fillId="33" borderId="19" xfId="74" applyFont="1" applyFill="1" applyBorder="1" applyAlignment="1">
      <alignment horizontal="left" vertical="center" indent="1"/>
      <protection/>
    </xf>
    <xf numFmtId="0" fontId="23" fillId="33" borderId="12" xfId="74" applyFont="1" applyFill="1" applyBorder="1" applyAlignment="1">
      <alignment horizontal="center" vertical="center"/>
      <protection/>
    </xf>
    <xf numFmtId="0" fontId="22" fillId="0" borderId="20" xfId="74" applyFont="1" applyFill="1" applyBorder="1" applyAlignment="1">
      <alignment horizontal="left" vertical="center" indent="1"/>
      <protection/>
    </xf>
    <xf numFmtId="0" fontId="23" fillId="33" borderId="20" xfId="74" applyFont="1" applyFill="1" applyBorder="1" applyAlignment="1">
      <alignment horizontal="left" vertical="center" indent="1"/>
      <protection/>
    </xf>
    <xf numFmtId="0" fontId="31" fillId="0" borderId="0" xfId="74" applyFont="1" applyFill="1" applyBorder="1" applyAlignment="1">
      <alignment horizontal="center" vertical="center"/>
      <protection/>
    </xf>
    <xf numFmtId="0" fontId="31" fillId="0" borderId="21" xfId="74" applyFont="1" applyFill="1" applyBorder="1" applyAlignment="1">
      <alignment horizontal="center" vertical="center"/>
      <protection/>
    </xf>
    <xf numFmtId="0" fontId="33" fillId="0" borderId="22" xfId="74" applyFont="1" applyFill="1" applyBorder="1" applyAlignment="1">
      <alignment horizontal="center" vertical="center"/>
      <protection/>
    </xf>
    <xf numFmtId="0" fontId="10" fillId="0" borderId="0" xfId="74" applyFont="1" applyFill="1" applyBorder="1">
      <alignment/>
      <protection/>
    </xf>
    <xf numFmtId="0" fontId="10" fillId="0" borderId="0" xfId="74" applyNumberFormat="1" applyFont="1" applyFill="1" applyBorder="1" applyAlignment="1" applyProtection="1">
      <alignment/>
      <protection locked="0"/>
    </xf>
    <xf numFmtId="0" fontId="31" fillId="33" borderId="23" xfId="74" applyFont="1" applyFill="1" applyBorder="1" applyAlignment="1">
      <alignment horizontal="center" vertical="center" wrapText="1"/>
      <protection/>
    </xf>
    <xf numFmtId="0" fontId="7" fillId="34" borderId="24" xfId="75" applyFont="1" applyFill="1" applyBorder="1" applyAlignment="1">
      <alignment horizontal="center" vertical="center"/>
      <protection/>
    </xf>
    <xf numFmtId="0" fontId="7" fillId="34" borderId="25" xfId="75" applyFont="1" applyFill="1" applyBorder="1" applyAlignment="1">
      <alignment horizontal="center" vertical="center"/>
      <protection/>
    </xf>
    <xf numFmtId="186" fontId="6" fillId="34" borderId="26" xfId="75" applyNumberFormat="1" applyFont="1" applyFill="1" applyBorder="1" applyAlignment="1">
      <alignment horizontal="center"/>
      <protection/>
    </xf>
    <xf numFmtId="186" fontId="6" fillId="34" borderId="27" xfId="75" applyNumberFormat="1" applyFont="1" applyFill="1" applyBorder="1" applyAlignment="1">
      <alignment horizontal="center"/>
      <protection/>
    </xf>
    <xf numFmtId="0" fontId="10" fillId="0" borderId="26" xfId="0" applyFont="1" applyFill="1" applyBorder="1" applyAlignment="1">
      <alignment horizontal="center" vertical="center"/>
    </xf>
    <xf numFmtId="186" fontId="10" fillId="0" borderId="26" xfId="0" applyNumberFormat="1" applyFont="1" applyBorder="1" applyAlignment="1">
      <alignment horizontal="center"/>
    </xf>
    <xf numFmtId="186" fontId="10" fillId="0" borderId="27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186" fontId="10" fillId="0" borderId="28" xfId="0" applyNumberFormat="1" applyFont="1" applyBorder="1" applyAlignment="1">
      <alignment horizontal="center"/>
    </xf>
    <xf numFmtId="186" fontId="10" fillId="0" borderId="29" xfId="0" applyNumberFormat="1" applyFont="1" applyBorder="1" applyAlignment="1">
      <alignment horizontal="center"/>
    </xf>
    <xf numFmtId="0" fontId="14" fillId="0" borderId="0" xfId="74" applyFont="1" applyFill="1">
      <alignment/>
      <protection/>
    </xf>
    <xf numFmtId="0" fontId="35" fillId="0" borderId="0" xfId="0" applyFont="1" applyAlignment="1">
      <alignment/>
    </xf>
    <xf numFmtId="171" fontId="11" fillId="0" borderId="30" xfId="42" applyFont="1" applyFill="1" applyBorder="1" applyAlignment="1">
      <alignment horizontal="left"/>
    </xf>
    <xf numFmtId="171" fontId="11" fillId="0" borderId="31" xfId="42" applyFont="1" applyFill="1" applyBorder="1" applyAlignment="1">
      <alignment horizontal="left"/>
    </xf>
    <xf numFmtId="171" fontId="11" fillId="0" borderId="32" xfId="42" applyFont="1" applyFill="1" applyBorder="1" applyAlignment="1">
      <alignment horizontal="left"/>
    </xf>
    <xf numFmtId="0" fontId="31" fillId="33" borderId="33" xfId="74" applyFont="1" applyFill="1" applyBorder="1" applyAlignment="1">
      <alignment horizontal="center" vertical="center"/>
      <protection/>
    </xf>
    <xf numFmtId="0" fontId="31" fillId="33" borderId="34" xfId="74" applyFont="1" applyFill="1" applyBorder="1" applyAlignment="1">
      <alignment horizontal="center" vertical="center"/>
      <protection/>
    </xf>
    <xf numFmtId="171" fontId="11" fillId="0" borderId="31" xfId="42" applyFont="1" applyFill="1" applyBorder="1" applyAlignment="1">
      <alignment horizontal="left" wrapText="1"/>
    </xf>
    <xf numFmtId="171" fontId="11" fillId="0" borderId="32" xfId="42" applyFont="1" applyFill="1" applyBorder="1" applyAlignment="1">
      <alignment horizontal="left" wrapText="1"/>
    </xf>
    <xf numFmtId="0" fontId="36" fillId="0" borderId="0" xfId="0" applyFont="1" applyAlignment="1">
      <alignment/>
    </xf>
    <xf numFmtId="0" fontId="33" fillId="0" borderId="35" xfId="74" applyFont="1" applyFill="1" applyBorder="1" applyAlignment="1">
      <alignment horizontal="center" vertical="center"/>
      <protection/>
    </xf>
    <xf numFmtId="0" fontId="22" fillId="35" borderId="14" xfId="74" applyFont="1" applyFill="1" applyBorder="1" applyAlignment="1">
      <alignment horizontal="center" vertical="center"/>
      <protection/>
    </xf>
    <xf numFmtId="208" fontId="22" fillId="35" borderId="14" xfId="74" applyNumberFormat="1" applyFont="1" applyFill="1" applyBorder="1" applyAlignment="1">
      <alignment horizontal="center" vertical="center"/>
      <protection/>
    </xf>
    <xf numFmtId="0" fontId="22" fillId="35" borderId="20" xfId="74" applyFont="1" applyFill="1" applyBorder="1" applyAlignment="1">
      <alignment horizontal="left" vertical="center" indent="1"/>
      <protection/>
    </xf>
    <xf numFmtId="208" fontId="22" fillId="35" borderId="15" xfId="74" applyNumberFormat="1" applyFont="1" applyFill="1" applyBorder="1" applyAlignment="1">
      <alignment horizontal="center" vertical="center"/>
      <protection/>
    </xf>
    <xf numFmtId="0" fontId="23" fillId="33" borderId="36" xfId="74" applyFont="1" applyFill="1" applyBorder="1" applyAlignment="1">
      <alignment horizontal="left" vertical="center" indent="1"/>
      <protection/>
    </xf>
    <xf numFmtId="0" fontId="23" fillId="33" borderId="33" xfId="74" applyFont="1" applyFill="1" applyBorder="1" applyAlignment="1">
      <alignment horizontal="center" vertical="center"/>
      <protection/>
    </xf>
    <xf numFmtId="208" fontId="23" fillId="33" borderId="33" xfId="74" applyNumberFormat="1" applyFont="1" applyFill="1" applyBorder="1" applyAlignment="1">
      <alignment horizontal="center" vertical="center"/>
      <protection/>
    </xf>
    <xf numFmtId="208" fontId="23" fillId="33" borderId="34" xfId="74" applyNumberFormat="1" applyFont="1" applyFill="1" applyBorder="1" applyAlignment="1">
      <alignment horizontal="center" vertical="center"/>
      <protection/>
    </xf>
    <xf numFmtId="180" fontId="13" fillId="0" borderId="0" xfId="45" applyFont="1" applyBorder="1" applyAlignment="1">
      <alignment/>
    </xf>
    <xf numFmtId="171" fontId="22" fillId="35" borderId="20" xfId="74" applyNumberFormat="1" applyFont="1" applyFill="1" applyBorder="1" applyAlignment="1">
      <alignment horizontal="left" vertical="center" indent="1"/>
      <protection/>
    </xf>
    <xf numFmtId="171" fontId="23" fillId="33" borderId="36" xfId="74" applyNumberFormat="1" applyFont="1" applyFill="1" applyBorder="1" applyAlignment="1">
      <alignment horizontal="left" vertical="center" indent="1"/>
      <protection/>
    </xf>
    <xf numFmtId="171" fontId="23" fillId="33" borderId="19" xfId="74" applyNumberFormat="1" applyFont="1" applyFill="1" applyBorder="1" applyAlignment="1">
      <alignment horizontal="left" vertical="center" indent="1"/>
      <protection/>
    </xf>
    <xf numFmtId="171" fontId="22" fillId="0" borderId="20" xfId="74" applyNumberFormat="1" applyFont="1" applyFill="1" applyBorder="1" applyAlignment="1">
      <alignment horizontal="left" vertical="center" indent="1"/>
      <protection/>
    </xf>
    <xf numFmtId="171" fontId="23" fillId="33" borderId="20" xfId="74" applyNumberFormat="1" applyFont="1" applyFill="1" applyBorder="1" applyAlignment="1">
      <alignment horizontal="left" vertical="center" indent="1"/>
      <protection/>
    </xf>
    <xf numFmtId="0" fontId="7" fillId="34" borderId="24" xfId="75" applyFont="1" applyFill="1" applyBorder="1" applyAlignment="1">
      <alignment horizontal="center" vertical="center"/>
      <protection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7" fillId="34" borderId="37" xfId="75" applyFont="1" applyFill="1" applyBorder="1" applyAlignment="1">
      <alignment horizontal="center" vertical="center"/>
      <protection/>
    </xf>
    <xf numFmtId="0" fontId="7" fillId="34" borderId="38" xfId="75" applyFont="1" applyFill="1" applyBorder="1" applyAlignment="1">
      <alignment horizontal="center" vertical="center"/>
      <protection/>
    </xf>
    <xf numFmtId="171" fontId="11" fillId="0" borderId="39" xfId="42" applyFont="1" applyFill="1" applyBorder="1" applyAlignment="1">
      <alignment horizontal="left"/>
    </xf>
    <xf numFmtId="171" fontId="11" fillId="0" borderId="40" xfId="42" applyFont="1" applyFill="1" applyBorder="1" applyAlignment="1">
      <alignment horizontal="left"/>
    </xf>
    <xf numFmtId="171" fontId="11" fillId="0" borderId="41" xfId="42" applyFont="1" applyFill="1" applyBorder="1" applyAlignment="1">
      <alignment horizontal="left"/>
    </xf>
    <xf numFmtId="0" fontId="7" fillId="0" borderId="42" xfId="75" applyFont="1" applyBorder="1" applyAlignment="1">
      <alignment horizontal="center" vertical="center" wrapText="1"/>
      <protection/>
    </xf>
    <xf numFmtId="0" fontId="7" fillId="0" borderId="43" xfId="75" applyFont="1" applyBorder="1" applyAlignment="1">
      <alignment horizontal="center" vertical="center" wrapText="1"/>
      <protection/>
    </xf>
    <xf numFmtId="0" fontId="7" fillId="0" borderId="44" xfId="75" applyFont="1" applyBorder="1" applyAlignment="1">
      <alignment horizontal="center" vertical="center" wrapText="1"/>
      <protection/>
    </xf>
    <xf numFmtId="0" fontId="7" fillId="0" borderId="45" xfId="75" applyFont="1" applyBorder="1" applyAlignment="1">
      <alignment horizontal="center" vertical="center" wrapText="1"/>
      <protection/>
    </xf>
    <xf numFmtId="0" fontId="7" fillId="0" borderId="46" xfId="75" applyFont="1" applyBorder="1" applyAlignment="1">
      <alignment horizontal="center" vertical="center" wrapText="1"/>
      <protection/>
    </xf>
    <xf numFmtId="0" fontId="7" fillId="0" borderId="47" xfId="75" applyFont="1" applyBorder="1" applyAlignment="1">
      <alignment horizontal="center" vertical="center" wrapText="1"/>
      <protection/>
    </xf>
    <xf numFmtId="0" fontId="7" fillId="34" borderId="48" xfId="75" applyFont="1" applyFill="1" applyBorder="1" applyAlignment="1">
      <alignment horizontal="center" vertical="center"/>
      <protection/>
    </xf>
    <xf numFmtId="0" fontId="7" fillId="34" borderId="49" xfId="75" applyFont="1" applyFill="1" applyBorder="1" applyAlignment="1">
      <alignment horizontal="center" vertical="center"/>
      <protection/>
    </xf>
    <xf numFmtId="0" fontId="7" fillId="34" borderId="50" xfId="75" applyFont="1" applyFill="1" applyBorder="1" applyAlignment="1">
      <alignment horizontal="center" vertical="center"/>
      <protection/>
    </xf>
    <xf numFmtId="0" fontId="7" fillId="34" borderId="51" xfId="75" applyFont="1" applyFill="1" applyBorder="1" applyAlignment="1">
      <alignment horizontal="center" vertical="center"/>
      <protection/>
    </xf>
    <xf numFmtId="0" fontId="7" fillId="34" borderId="52" xfId="75" applyFont="1" applyFill="1" applyBorder="1" applyAlignment="1">
      <alignment horizontal="center" vertical="center"/>
      <protection/>
    </xf>
    <xf numFmtId="0" fontId="7" fillId="34" borderId="53" xfId="75" applyFont="1" applyFill="1" applyBorder="1" applyAlignment="1">
      <alignment horizontal="center" vertical="center"/>
      <protection/>
    </xf>
    <xf numFmtId="171" fontId="34" fillId="0" borderId="0" xfId="42" applyFont="1" applyBorder="1" applyAlignment="1">
      <alignment horizontal="center"/>
    </xf>
    <xf numFmtId="0" fontId="7" fillId="34" borderId="54" xfId="75" applyFont="1" applyFill="1" applyBorder="1" applyAlignment="1">
      <alignment horizontal="center" vertical="center"/>
      <protection/>
    </xf>
    <xf numFmtId="0" fontId="7" fillId="34" borderId="55" xfId="75" applyFont="1" applyFill="1" applyBorder="1" applyAlignment="1">
      <alignment horizontal="center" vertical="center"/>
      <protection/>
    </xf>
    <xf numFmtId="0" fontId="31" fillId="33" borderId="56" xfId="74" applyFont="1" applyFill="1" applyBorder="1" applyAlignment="1">
      <alignment horizontal="left" vertical="center"/>
      <protection/>
    </xf>
    <xf numFmtId="0" fontId="31" fillId="33" borderId="3" xfId="74" applyFont="1" applyFill="1" applyBorder="1" applyAlignment="1">
      <alignment horizontal="left" vertical="center"/>
      <protection/>
    </xf>
    <xf numFmtId="0" fontId="31" fillId="33" borderId="57" xfId="74" applyFont="1" applyFill="1" applyBorder="1" applyAlignment="1">
      <alignment horizontal="left" vertical="center"/>
      <protection/>
    </xf>
    <xf numFmtId="0" fontId="11" fillId="36" borderId="56" xfId="74" applyFont="1" applyFill="1" applyBorder="1" applyAlignment="1">
      <alignment horizontal="left" vertical="center"/>
      <protection/>
    </xf>
    <xf numFmtId="0" fontId="11" fillId="36" borderId="3" xfId="74" applyFont="1" applyFill="1" applyBorder="1" applyAlignment="1">
      <alignment horizontal="left" vertical="center"/>
      <protection/>
    </xf>
    <xf numFmtId="0" fontId="11" fillId="36" borderId="57" xfId="74" applyFont="1" applyFill="1" applyBorder="1" applyAlignment="1">
      <alignment horizontal="left" vertical="center"/>
      <protection/>
    </xf>
    <xf numFmtId="0" fontId="30" fillId="0" borderId="0" xfId="74" applyFont="1" applyFill="1" applyBorder="1" applyAlignment="1">
      <alignment horizontal="left"/>
      <protection/>
    </xf>
    <xf numFmtId="0" fontId="32" fillId="33" borderId="19" xfId="74" applyFont="1" applyFill="1" applyBorder="1" applyAlignment="1">
      <alignment horizontal="center" vertical="center"/>
      <protection/>
    </xf>
    <xf numFmtId="0" fontId="32" fillId="33" borderId="20" xfId="74" applyFont="1" applyFill="1" applyBorder="1" applyAlignment="1">
      <alignment horizontal="center" vertical="center"/>
      <protection/>
    </xf>
    <xf numFmtId="0" fontId="32" fillId="33" borderId="36" xfId="74" applyFont="1" applyFill="1" applyBorder="1" applyAlignment="1">
      <alignment horizontal="center" vertical="center"/>
      <protection/>
    </xf>
    <xf numFmtId="0" fontId="32" fillId="33" borderId="12" xfId="74" applyFont="1" applyFill="1" applyBorder="1" applyAlignment="1">
      <alignment horizontal="center" vertical="center"/>
      <protection/>
    </xf>
    <xf numFmtId="0" fontId="32" fillId="33" borderId="14" xfId="74" applyFont="1" applyFill="1" applyBorder="1" applyAlignment="1">
      <alignment horizontal="center" vertical="center"/>
      <protection/>
    </xf>
    <xf numFmtId="0" fontId="32" fillId="33" borderId="33" xfId="74" applyFont="1" applyFill="1" applyBorder="1" applyAlignment="1">
      <alignment horizontal="center" vertical="center"/>
      <protection/>
    </xf>
    <xf numFmtId="0" fontId="32" fillId="33" borderId="58" xfId="74" applyFont="1" applyFill="1" applyBorder="1" applyAlignment="1">
      <alignment horizontal="center" vertical="center"/>
      <protection/>
    </xf>
    <xf numFmtId="0" fontId="32" fillId="33" borderId="59" xfId="74" applyFont="1" applyFill="1" applyBorder="1" applyAlignment="1">
      <alignment horizontal="center" vertical="center"/>
      <protection/>
    </xf>
    <xf numFmtId="0" fontId="32" fillId="33" borderId="60" xfId="74" applyFont="1" applyFill="1" applyBorder="1" applyAlignment="1">
      <alignment horizontal="center" vertical="center"/>
      <protection/>
    </xf>
    <xf numFmtId="0" fontId="32" fillId="33" borderId="61" xfId="74" applyFont="1" applyFill="1" applyBorder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illiers [0]_AR1194" xfId="60"/>
    <cellStyle name="Milliers_AR1194" xfId="61"/>
    <cellStyle name="Monétaire [0]_AR1194" xfId="62"/>
    <cellStyle name="Monétaire_AR1194" xfId="63"/>
    <cellStyle name="Neutral" xfId="64"/>
    <cellStyle name="Normal 10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HEUNG-A SHEDULE 01-8-2014" xfId="74"/>
    <cellStyle name="Normal_Sheet1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표준_BHS 4QTR LTS" xfId="82"/>
    <cellStyle name="常规_Sheet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9525</xdr:rowOff>
    </xdr:from>
    <xdr:to>
      <xdr:col>13</xdr:col>
      <xdr:colOff>485775</xdr:colOff>
      <xdr:row>5</xdr:row>
      <xdr:rowOff>104775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4495800" y="76200"/>
          <a:ext cx="35337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Address: 2nd Fl, 11 Nguyen Cong Tru St., 1st Dist, HCMC
</a:t>
          </a:r>
          <a:r>
            <a:rPr lang="en-US" cap="none" sz="9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Tel: 848.38210806 - Fax: 848.38211050
</a:t>
          </a:r>
          <a:r>
            <a:rPr lang="en-US" cap="none" sz="9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E-mail: main@heung-a.com.vn
</a:t>
          </a:r>
          <a:r>
            <a:rPr lang="en-US" cap="none" sz="9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Website: www.heung-a.co.kr</a:t>
          </a:r>
        </a:p>
      </xdr:txBody>
    </xdr:sp>
    <xdr:clientData fLocksWithSheet="0"/>
  </xdr:twoCellAnchor>
  <xdr:twoCellAnchor>
    <xdr:from>
      <xdr:col>2</xdr:col>
      <xdr:colOff>180975</xdr:colOff>
      <xdr:row>1</xdr:row>
      <xdr:rowOff>38100</xdr:rowOff>
    </xdr:from>
    <xdr:to>
      <xdr:col>9</xdr:col>
      <xdr:colOff>123825</xdr:colOff>
      <xdr:row>4</xdr:row>
      <xdr:rowOff>38100</xdr:rowOff>
    </xdr:to>
    <xdr:sp>
      <xdr:nvSpPr>
        <xdr:cNvPr id="2" name="AutoShape 2208"/>
        <xdr:cNvSpPr>
          <a:spLocks noChangeAspect="1"/>
        </xdr:cNvSpPr>
      </xdr:nvSpPr>
      <xdr:spPr>
        <a:xfrm>
          <a:off x="1295400" y="104775"/>
          <a:ext cx="4086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85725</xdr:colOff>
      <xdr:row>1</xdr:row>
      <xdr:rowOff>85725</xdr:rowOff>
    </xdr:from>
    <xdr:ext cx="2533650" cy="209550"/>
    <xdr:sp>
      <xdr:nvSpPr>
        <xdr:cNvPr id="3" name="Rectangle 2210"/>
        <xdr:cNvSpPr>
          <a:spLocks/>
        </xdr:cNvSpPr>
      </xdr:nvSpPr>
      <xdr:spPr>
        <a:xfrm>
          <a:off x="638175" y="152400"/>
          <a:ext cx="2533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HEUNG-A SHIPPING CO.,LTD</a:t>
          </a:r>
        </a:p>
      </xdr:txBody>
    </xdr:sp>
    <xdr:clientData/>
  </xdr:oneCellAnchor>
  <xdr:twoCellAnchor>
    <xdr:from>
      <xdr:col>10</xdr:col>
      <xdr:colOff>85725</xdr:colOff>
      <xdr:row>9</xdr:row>
      <xdr:rowOff>0</xdr:rowOff>
    </xdr:from>
    <xdr:to>
      <xdr:col>14</xdr:col>
      <xdr:colOff>9525</xdr:colOff>
      <xdr:row>16</xdr:row>
      <xdr:rowOff>0</xdr:rowOff>
    </xdr:to>
    <xdr:sp>
      <xdr:nvSpPr>
        <xdr:cNvPr id="4" name="AutoShape 25"/>
        <xdr:cNvSpPr>
          <a:spLocks/>
        </xdr:cNvSpPr>
      </xdr:nvSpPr>
      <xdr:spPr>
        <a:xfrm>
          <a:off x="5905500" y="1390650"/>
          <a:ext cx="2276475" cy="11334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TRANSHIPMENT SERVICES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SOUTH CHINA T/S AT HKG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NORTH CHINA T/S AT PUS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JAKARTA T/S AT SIN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CHITAGONG, YANGON T/S AT SIN</a:t>
          </a:r>
        </a:p>
      </xdr:txBody>
    </xdr:sp>
    <xdr:clientData/>
  </xdr:twoCellAnchor>
  <xdr:twoCellAnchor>
    <xdr:from>
      <xdr:col>8</xdr:col>
      <xdr:colOff>304800</xdr:colOff>
      <xdr:row>6</xdr:row>
      <xdr:rowOff>152400</xdr:rowOff>
    </xdr:from>
    <xdr:to>
      <xdr:col>9</xdr:col>
      <xdr:colOff>323850</xdr:colOff>
      <xdr:row>9</xdr:row>
      <xdr:rowOff>123825</xdr:rowOff>
    </xdr:to>
    <xdr:sp>
      <xdr:nvSpPr>
        <xdr:cNvPr id="5" name="AutoShape 2217"/>
        <xdr:cNvSpPr>
          <a:spLocks/>
        </xdr:cNvSpPr>
      </xdr:nvSpPr>
      <xdr:spPr>
        <a:xfrm>
          <a:off x="4972050" y="1028700"/>
          <a:ext cx="609600" cy="485775"/>
        </a:xfrm>
        <a:prstGeom prst="irregularSeal1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</a:t>
          </a:r>
        </a:p>
      </xdr:txBody>
    </xdr:sp>
    <xdr:clientData/>
  </xdr:twoCellAnchor>
  <xdr:twoCellAnchor>
    <xdr:from>
      <xdr:col>8</xdr:col>
      <xdr:colOff>266700</xdr:colOff>
      <xdr:row>44</xdr:row>
      <xdr:rowOff>0</xdr:rowOff>
    </xdr:from>
    <xdr:to>
      <xdr:col>9</xdr:col>
      <xdr:colOff>285750</xdr:colOff>
      <xdr:row>46</xdr:row>
      <xdr:rowOff>95250</xdr:rowOff>
    </xdr:to>
    <xdr:sp>
      <xdr:nvSpPr>
        <xdr:cNvPr id="6" name="AutoShape 2228"/>
        <xdr:cNvSpPr>
          <a:spLocks/>
        </xdr:cNvSpPr>
      </xdr:nvSpPr>
      <xdr:spPr>
        <a:xfrm>
          <a:off x="4933950" y="6705600"/>
          <a:ext cx="609600" cy="361950"/>
        </a:xfrm>
        <a:prstGeom prst="irregularSeal1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</a:t>
          </a:r>
        </a:p>
      </xdr:txBody>
    </xdr:sp>
    <xdr:clientData/>
  </xdr:twoCellAnchor>
  <xdr:twoCellAnchor>
    <xdr:from>
      <xdr:col>8</xdr:col>
      <xdr:colOff>533400</xdr:colOff>
      <xdr:row>63</xdr:row>
      <xdr:rowOff>0</xdr:rowOff>
    </xdr:from>
    <xdr:to>
      <xdr:col>10</xdr:col>
      <xdr:colOff>76200</xdr:colOff>
      <xdr:row>65</xdr:row>
      <xdr:rowOff>142875</xdr:rowOff>
    </xdr:to>
    <xdr:sp>
      <xdr:nvSpPr>
        <xdr:cNvPr id="7" name="AutoShape 2229"/>
        <xdr:cNvSpPr>
          <a:spLocks/>
        </xdr:cNvSpPr>
      </xdr:nvSpPr>
      <xdr:spPr>
        <a:xfrm>
          <a:off x="5200650" y="9563100"/>
          <a:ext cx="695325" cy="466725"/>
        </a:xfrm>
        <a:prstGeom prst="irregularSeal1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</a:t>
          </a:r>
        </a:p>
      </xdr:txBody>
    </xdr:sp>
    <xdr:clientData/>
  </xdr:twoCellAnchor>
  <xdr:twoCellAnchor>
    <xdr:from>
      <xdr:col>11</xdr:col>
      <xdr:colOff>104775</xdr:colOff>
      <xdr:row>75</xdr:row>
      <xdr:rowOff>9525</xdr:rowOff>
    </xdr:from>
    <xdr:to>
      <xdr:col>12</xdr:col>
      <xdr:colOff>447675</xdr:colOff>
      <xdr:row>78</xdr:row>
      <xdr:rowOff>66675</xdr:rowOff>
    </xdr:to>
    <xdr:sp>
      <xdr:nvSpPr>
        <xdr:cNvPr id="8" name="AutoShape 2230"/>
        <xdr:cNvSpPr>
          <a:spLocks/>
        </xdr:cNvSpPr>
      </xdr:nvSpPr>
      <xdr:spPr>
        <a:xfrm>
          <a:off x="6486525" y="11468100"/>
          <a:ext cx="933450" cy="542925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NEW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3</xdr:row>
      <xdr:rowOff>95250</xdr:rowOff>
    </xdr:from>
    <xdr:ext cx="3448050" cy="323850"/>
    <xdr:sp>
      <xdr:nvSpPr>
        <xdr:cNvPr id="1" name="Rectangle 15"/>
        <xdr:cNvSpPr>
          <a:spLocks/>
        </xdr:cNvSpPr>
      </xdr:nvSpPr>
      <xdr:spPr>
        <a:xfrm>
          <a:off x="428625" y="581025"/>
          <a:ext cx="3448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</a:rPr>
            <a:t>HEUNG-A SHIPPING CO., LTD.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EDULE\2010\New%20EDIT%20shipping%20schedule%2016%20SEP%20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c06\A\Baocaotuan%201234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06\A\Baocaotuan%201234\CS3408\Standard\R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S.GAZETTE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heet1"/>
      <sheetName val="VINABK"/>
      <sheetName val="ZVina"/>
      <sheetName val="Zcuatan"/>
      <sheetName val="Gian giao"/>
      <sheetName val="Z5"/>
      <sheetName val="NNHC"/>
      <sheetName val="Z6"/>
      <sheetName val="KS TThu"/>
      <sheetName val="Z4"/>
      <sheetName val="XSON"/>
      <sheetName val="Z2"/>
      <sheetName val="NEN BT"/>
      <sheetName val="Z3"/>
      <sheetName val="DNB"/>
      <sheetName val="Z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4:AL132"/>
  <sheetViews>
    <sheetView showGridLines="0" tabSelected="1" zoomScale="85" zoomScaleNormal="85" zoomScalePageLayoutView="0" workbookViewId="0" topLeftCell="A1">
      <selection activeCell="Q25" sqref="Q25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9.7109375" style="0" customWidth="1"/>
    <col min="4" max="4" width="9.421875" style="0" customWidth="1"/>
    <col min="5" max="5" width="8.8515625" style="0" customWidth="1"/>
    <col min="6" max="6" width="7.8515625" style="0" customWidth="1"/>
    <col min="8" max="8" width="8.28125" style="0" customWidth="1"/>
    <col min="9" max="9" width="8.8515625" style="0" customWidth="1"/>
    <col min="10" max="11" width="8.421875" style="0" customWidth="1"/>
    <col min="12" max="12" width="8.8515625" style="0" customWidth="1"/>
    <col min="13" max="13" width="8.57421875" style="0" customWidth="1"/>
    <col min="14" max="14" width="9.421875" style="0" customWidth="1"/>
    <col min="15" max="15" width="12.421875" style="0" customWidth="1"/>
    <col min="16" max="16" width="13.421875" style="0" customWidth="1"/>
    <col min="17" max="17" width="22.421875" style="0" customWidth="1"/>
    <col min="18" max="18" width="17.140625" style="0" customWidth="1"/>
    <col min="19" max="19" width="18.8515625" style="0" customWidth="1"/>
    <col min="24" max="32" width="9.140625" style="0" hidden="1" customWidth="1"/>
  </cols>
  <sheetData>
    <row r="1" ht="5.25" customHeight="1"/>
    <row r="4" ht="12.75">
      <c r="D4" s="5"/>
    </row>
    <row r="5" spans="4:6" ht="12.75" customHeight="1">
      <c r="D5" s="3"/>
      <c r="E5" s="3"/>
      <c r="F5" s="3"/>
    </row>
    <row r="6" spans="1:14" ht="12.75">
      <c r="A6" s="6"/>
      <c r="B6" s="6"/>
      <c r="C6" s="6"/>
      <c r="D6" s="3"/>
      <c r="E6" s="3"/>
      <c r="F6" s="3"/>
      <c r="G6" s="3"/>
      <c r="H6" s="3"/>
      <c r="I6" s="3"/>
      <c r="J6" s="3"/>
      <c r="K6" s="3"/>
      <c r="L6" s="1"/>
      <c r="M6" s="1"/>
      <c r="N6" s="1"/>
    </row>
    <row r="7" spans="1:14" ht="18.75" customHeight="1">
      <c r="A7" s="110" t="s">
        <v>60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3" ht="9" customHeight="1">
      <c r="A8" s="6"/>
      <c r="B8" s="6"/>
      <c r="C8" s="6"/>
      <c r="D8" s="3"/>
      <c r="K8" s="1"/>
      <c r="L8" s="1"/>
      <c r="M8" s="1"/>
    </row>
    <row r="9" spans="1:12" ht="12.75" customHeight="1" thickBot="1">
      <c r="A9" s="10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0" ht="12.75" customHeight="1">
      <c r="A10" s="104" t="s">
        <v>0</v>
      </c>
      <c r="B10" s="105"/>
      <c r="C10" s="106"/>
      <c r="D10" s="93" t="s">
        <v>3</v>
      </c>
      <c r="E10" s="90" t="s">
        <v>1</v>
      </c>
      <c r="F10" s="91"/>
      <c r="G10" s="55" t="s">
        <v>65</v>
      </c>
      <c r="H10" s="55" t="s">
        <v>15</v>
      </c>
      <c r="I10" s="55" t="s">
        <v>4</v>
      </c>
      <c r="J10" s="56" t="s">
        <v>66</v>
      </c>
    </row>
    <row r="11" spans="1:10" ht="12.75" customHeight="1">
      <c r="A11" s="107"/>
      <c r="B11" s="108"/>
      <c r="C11" s="109"/>
      <c r="D11" s="94"/>
      <c r="E11" s="92"/>
      <c r="F11" s="92"/>
      <c r="G11" s="57" t="s">
        <v>9</v>
      </c>
      <c r="H11" s="57" t="s">
        <v>8</v>
      </c>
      <c r="I11" s="57" t="s">
        <v>5</v>
      </c>
      <c r="J11" s="58" t="s">
        <v>14</v>
      </c>
    </row>
    <row r="12" spans="1:14" ht="12.75" customHeight="1">
      <c r="A12" s="67" t="s">
        <v>89</v>
      </c>
      <c r="B12" s="68"/>
      <c r="C12" s="69"/>
      <c r="D12" s="59" t="s">
        <v>115</v>
      </c>
      <c r="E12" s="98" t="s">
        <v>61</v>
      </c>
      <c r="F12" s="99"/>
      <c r="G12" s="60">
        <f>G21-2</f>
        <v>42703</v>
      </c>
      <c r="H12" s="60">
        <f>G12+6</f>
        <v>42709</v>
      </c>
      <c r="I12" s="60">
        <f>G12+9</f>
        <v>42712</v>
      </c>
      <c r="J12" s="61">
        <f>G12+10</f>
        <v>42713</v>
      </c>
      <c r="N12" s="66"/>
    </row>
    <row r="13" spans="1:10" ht="12.75" customHeight="1">
      <c r="A13" s="67" t="s">
        <v>93</v>
      </c>
      <c r="B13" s="68"/>
      <c r="C13" s="69"/>
      <c r="D13" s="59" t="s">
        <v>116</v>
      </c>
      <c r="E13" s="100"/>
      <c r="F13" s="101"/>
      <c r="G13" s="60">
        <f>G12+7</f>
        <v>42710</v>
      </c>
      <c r="H13" s="60">
        <f>G13+6</f>
        <v>42716</v>
      </c>
      <c r="I13" s="60">
        <f>G13+9</f>
        <v>42719</v>
      </c>
      <c r="J13" s="61">
        <f>G13+10</f>
        <v>42720</v>
      </c>
    </row>
    <row r="14" spans="1:10" ht="12.75" customHeight="1">
      <c r="A14" s="67" t="s">
        <v>107</v>
      </c>
      <c r="B14" s="72"/>
      <c r="C14" s="73"/>
      <c r="D14" s="59" t="s">
        <v>122</v>
      </c>
      <c r="E14" s="100"/>
      <c r="F14" s="101"/>
      <c r="G14" s="60">
        <f>G13+7</f>
        <v>42717</v>
      </c>
      <c r="H14" s="60">
        <f>G14+6</f>
        <v>42723</v>
      </c>
      <c r="I14" s="60">
        <f>G14+9</f>
        <v>42726</v>
      </c>
      <c r="J14" s="61">
        <f>G14+10</f>
        <v>42727</v>
      </c>
    </row>
    <row r="15" spans="1:10" ht="12.75" customHeight="1">
      <c r="A15" s="67" t="s">
        <v>80</v>
      </c>
      <c r="B15" s="68"/>
      <c r="C15" s="69"/>
      <c r="D15" s="59" t="s">
        <v>127</v>
      </c>
      <c r="E15" s="100"/>
      <c r="F15" s="101"/>
      <c r="G15" s="60">
        <f>G14+7</f>
        <v>42724</v>
      </c>
      <c r="H15" s="60">
        <f>G15+6</f>
        <v>42730</v>
      </c>
      <c r="I15" s="60">
        <f>G15+9</f>
        <v>42733</v>
      </c>
      <c r="J15" s="61">
        <f>G15+10</f>
        <v>42734</v>
      </c>
    </row>
    <row r="16" spans="1:10" ht="12.75" customHeight="1" thickBot="1">
      <c r="A16" s="95" t="s">
        <v>89</v>
      </c>
      <c r="B16" s="96"/>
      <c r="C16" s="97"/>
      <c r="D16" s="62" t="s">
        <v>128</v>
      </c>
      <c r="E16" s="102"/>
      <c r="F16" s="103"/>
      <c r="G16" s="63">
        <f>G15+7</f>
        <v>42731</v>
      </c>
      <c r="H16" s="63">
        <f>G16+6</f>
        <v>42737</v>
      </c>
      <c r="I16" s="63">
        <f>G16+9</f>
        <v>42740</v>
      </c>
      <c r="J16" s="64">
        <f>G16+10</f>
        <v>42741</v>
      </c>
    </row>
    <row r="17" spans="1:12" ht="9" customHeight="1">
      <c r="A17" s="7"/>
      <c r="B17" s="7"/>
      <c r="C17" s="7"/>
      <c r="D17" s="8"/>
      <c r="E17" s="5"/>
      <c r="F17" s="5"/>
      <c r="G17" s="2"/>
      <c r="H17" s="2"/>
      <c r="I17" s="2"/>
      <c r="J17" s="2"/>
      <c r="K17" s="2"/>
      <c r="L17" s="2"/>
    </row>
    <row r="18" spans="1:13" ht="12.75" customHeight="1" thickBot="1">
      <c r="A18" s="10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 customHeight="1">
      <c r="A19" s="104" t="s">
        <v>0</v>
      </c>
      <c r="B19" s="105"/>
      <c r="C19" s="106"/>
      <c r="D19" s="93" t="s">
        <v>3</v>
      </c>
      <c r="E19" s="111" t="s">
        <v>1</v>
      </c>
      <c r="F19" s="106"/>
      <c r="G19" s="55" t="s">
        <v>65</v>
      </c>
      <c r="H19" s="55" t="s">
        <v>10</v>
      </c>
      <c r="I19" s="55" t="s">
        <v>67</v>
      </c>
      <c r="J19" s="55" t="s">
        <v>2</v>
      </c>
      <c r="K19" s="55" t="s">
        <v>4</v>
      </c>
      <c r="L19" s="55" t="s">
        <v>66</v>
      </c>
      <c r="M19" s="56" t="s">
        <v>11</v>
      </c>
    </row>
    <row r="20" spans="1:13" ht="12.75" customHeight="1">
      <c r="A20" s="107"/>
      <c r="B20" s="108"/>
      <c r="C20" s="109"/>
      <c r="D20" s="94"/>
      <c r="E20" s="112"/>
      <c r="F20" s="109"/>
      <c r="G20" s="57" t="s">
        <v>5</v>
      </c>
      <c r="H20" s="57" t="s">
        <v>7</v>
      </c>
      <c r="I20" s="57" t="s">
        <v>6</v>
      </c>
      <c r="J20" s="57" t="s">
        <v>5</v>
      </c>
      <c r="K20" s="57" t="s">
        <v>8</v>
      </c>
      <c r="L20" s="57" t="s">
        <v>9</v>
      </c>
      <c r="M20" s="58" t="s">
        <v>12</v>
      </c>
    </row>
    <row r="21" spans="1:13" ht="12.75" customHeight="1">
      <c r="A21" s="67" t="s">
        <v>17</v>
      </c>
      <c r="B21" s="68"/>
      <c r="C21" s="69"/>
      <c r="D21" s="59" t="s">
        <v>113</v>
      </c>
      <c r="E21" s="98" t="s">
        <v>61</v>
      </c>
      <c r="F21" s="99"/>
      <c r="G21" s="60">
        <v>42705</v>
      </c>
      <c r="H21" s="60">
        <f>G21+2</f>
        <v>42707</v>
      </c>
      <c r="I21" s="60">
        <f>G21+3</f>
        <v>42708</v>
      </c>
      <c r="J21" s="60">
        <f>G21+7</f>
        <v>42712</v>
      </c>
      <c r="K21" s="60">
        <f>G21+11</f>
        <v>42716</v>
      </c>
      <c r="L21" s="60">
        <f>G21+12</f>
        <v>42717</v>
      </c>
      <c r="M21" s="61">
        <f>G21+13</f>
        <v>42718</v>
      </c>
    </row>
    <row r="22" spans="1:13" ht="12.75" customHeight="1">
      <c r="A22" s="67" t="s">
        <v>92</v>
      </c>
      <c r="B22" s="68"/>
      <c r="C22" s="69"/>
      <c r="D22" s="59" t="s">
        <v>114</v>
      </c>
      <c r="E22" s="100"/>
      <c r="F22" s="101"/>
      <c r="G22" s="60">
        <f>G21+7</f>
        <v>42712</v>
      </c>
      <c r="H22" s="60">
        <f>G22+2</f>
        <v>42714</v>
      </c>
      <c r="I22" s="60">
        <f>G22+3</f>
        <v>42715</v>
      </c>
      <c r="J22" s="60">
        <f>G22+7</f>
        <v>42719</v>
      </c>
      <c r="K22" s="60">
        <f>G22+11</f>
        <v>42723</v>
      </c>
      <c r="L22" s="60">
        <f>G22+12</f>
        <v>42724</v>
      </c>
      <c r="M22" s="61">
        <f>G22+13</f>
        <v>42725</v>
      </c>
    </row>
    <row r="23" spans="1:13" ht="12.75" customHeight="1">
      <c r="A23" s="67" t="s">
        <v>88</v>
      </c>
      <c r="B23" s="72"/>
      <c r="C23" s="73"/>
      <c r="D23" s="59" t="s">
        <v>124</v>
      </c>
      <c r="E23" s="100"/>
      <c r="F23" s="101"/>
      <c r="G23" s="60">
        <f>G22+7</f>
        <v>42719</v>
      </c>
      <c r="H23" s="60">
        <f>G23+2</f>
        <v>42721</v>
      </c>
      <c r="I23" s="60">
        <f>G23+3</f>
        <v>42722</v>
      </c>
      <c r="J23" s="60">
        <f>G23+7</f>
        <v>42726</v>
      </c>
      <c r="K23" s="60">
        <f>G23+11</f>
        <v>42730</v>
      </c>
      <c r="L23" s="60">
        <f>G23+12</f>
        <v>42731</v>
      </c>
      <c r="M23" s="61">
        <f>G23+13</f>
        <v>42732</v>
      </c>
    </row>
    <row r="24" spans="1:13" ht="12.75" customHeight="1">
      <c r="A24" s="67" t="s">
        <v>17</v>
      </c>
      <c r="B24" s="68"/>
      <c r="C24" s="69"/>
      <c r="D24" s="59" t="s">
        <v>125</v>
      </c>
      <c r="E24" s="100"/>
      <c r="F24" s="101"/>
      <c r="G24" s="60">
        <f>G23+7</f>
        <v>42726</v>
      </c>
      <c r="H24" s="60">
        <f>G24+2</f>
        <v>42728</v>
      </c>
      <c r="I24" s="60">
        <f>G24+3</f>
        <v>42729</v>
      </c>
      <c r="J24" s="60">
        <f>G24+7</f>
        <v>42733</v>
      </c>
      <c r="K24" s="60">
        <f>G24+11</f>
        <v>42737</v>
      </c>
      <c r="L24" s="60">
        <f>G24+12</f>
        <v>42738</v>
      </c>
      <c r="M24" s="61">
        <f>G24+13</f>
        <v>42739</v>
      </c>
    </row>
    <row r="25" spans="1:13" ht="12.75" customHeight="1" thickBot="1">
      <c r="A25" s="95" t="s">
        <v>92</v>
      </c>
      <c r="B25" s="96"/>
      <c r="C25" s="97"/>
      <c r="D25" s="62" t="s">
        <v>126</v>
      </c>
      <c r="E25" s="102"/>
      <c r="F25" s="103"/>
      <c r="G25" s="63">
        <f>G24+7</f>
        <v>42733</v>
      </c>
      <c r="H25" s="63">
        <f>G25+2</f>
        <v>42735</v>
      </c>
      <c r="I25" s="63">
        <f>G25+3</f>
        <v>42736</v>
      </c>
      <c r="J25" s="63">
        <f>G25+7</f>
        <v>42740</v>
      </c>
      <c r="K25" s="63">
        <f>G25+11</f>
        <v>42744</v>
      </c>
      <c r="L25" s="63">
        <f>G25+12</f>
        <v>42745</v>
      </c>
      <c r="M25" s="64">
        <f>G25+13</f>
        <v>42746</v>
      </c>
    </row>
    <row r="26" spans="1:13" ht="9" customHeight="1">
      <c r="A26" s="7"/>
      <c r="B26" s="7"/>
      <c r="C26" s="7"/>
      <c r="D26" s="8"/>
      <c r="E26" s="5"/>
      <c r="F26" s="5"/>
      <c r="G26" s="2"/>
      <c r="H26" s="2"/>
      <c r="I26" s="2"/>
      <c r="J26" s="2"/>
      <c r="K26" s="2"/>
      <c r="L26" s="2"/>
      <c r="M26" s="9"/>
    </row>
    <row r="27" spans="1:13" ht="12" customHeight="1" thickBot="1">
      <c r="A27" s="10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9"/>
    </row>
    <row r="28" spans="1:12" ht="12" customHeight="1">
      <c r="A28" s="104" t="s">
        <v>0</v>
      </c>
      <c r="B28" s="105"/>
      <c r="C28" s="106"/>
      <c r="D28" s="93" t="s">
        <v>3</v>
      </c>
      <c r="E28" s="90" t="s">
        <v>1</v>
      </c>
      <c r="F28" s="91"/>
      <c r="G28" s="55" t="s">
        <v>65</v>
      </c>
      <c r="H28" s="55" t="s">
        <v>2</v>
      </c>
      <c r="I28" s="55" t="s">
        <v>68</v>
      </c>
      <c r="J28" s="55" t="s">
        <v>13</v>
      </c>
      <c r="K28" s="55" t="s">
        <v>4</v>
      </c>
      <c r="L28" s="56" t="s">
        <v>66</v>
      </c>
    </row>
    <row r="29" spans="1:12" ht="12" customHeight="1">
      <c r="A29" s="107"/>
      <c r="B29" s="108"/>
      <c r="C29" s="109"/>
      <c r="D29" s="94"/>
      <c r="E29" s="92"/>
      <c r="F29" s="92"/>
      <c r="G29" s="57" t="s">
        <v>5</v>
      </c>
      <c r="H29" s="57" t="s">
        <v>7</v>
      </c>
      <c r="I29" s="57" t="s">
        <v>6</v>
      </c>
      <c r="J29" s="57" t="s">
        <v>14</v>
      </c>
      <c r="K29" s="57" t="s">
        <v>6</v>
      </c>
      <c r="L29" s="58" t="s">
        <v>8</v>
      </c>
    </row>
    <row r="30" spans="1:12" ht="12" customHeight="1">
      <c r="A30" s="67" t="s">
        <v>81</v>
      </c>
      <c r="B30" s="68"/>
      <c r="C30" s="69"/>
      <c r="D30" s="59" t="s">
        <v>118</v>
      </c>
      <c r="E30" s="98" t="s">
        <v>61</v>
      </c>
      <c r="F30" s="99"/>
      <c r="G30" s="60">
        <f>G21</f>
        <v>42705</v>
      </c>
      <c r="H30" s="60">
        <f>G30+2</f>
        <v>42707</v>
      </c>
      <c r="I30" s="60">
        <f>G30+2</f>
        <v>42707</v>
      </c>
      <c r="J30" s="60">
        <f>G30+8</f>
        <v>42713</v>
      </c>
      <c r="K30" s="60">
        <f>G30+10</f>
        <v>42715</v>
      </c>
      <c r="L30" s="61">
        <f>G30+11</f>
        <v>42716</v>
      </c>
    </row>
    <row r="31" spans="1:12" ht="12" customHeight="1">
      <c r="A31" s="67" t="s">
        <v>90</v>
      </c>
      <c r="B31" s="68"/>
      <c r="C31" s="69"/>
      <c r="D31" s="59" t="s">
        <v>130</v>
      </c>
      <c r="E31" s="100"/>
      <c r="F31" s="101"/>
      <c r="G31" s="60">
        <f>G30+7</f>
        <v>42712</v>
      </c>
      <c r="H31" s="60">
        <f>G31+2</f>
        <v>42714</v>
      </c>
      <c r="I31" s="60">
        <f>G31+2</f>
        <v>42714</v>
      </c>
      <c r="J31" s="60">
        <f>G31+8</f>
        <v>42720</v>
      </c>
      <c r="K31" s="60">
        <f>G31+10</f>
        <v>42722</v>
      </c>
      <c r="L31" s="61">
        <f>G31+11</f>
        <v>42723</v>
      </c>
    </row>
    <row r="32" spans="1:12" ht="12" customHeight="1">
      <c r="A32" s="67" t="s">
        <v>106</v>
      </c>
      <c r="B32" s="72"/>
      <c r="C32" s="73"/>
      <c r="D32" s="59" t="s">
        <v>112</v>
      </c>
      <c r="E32" s="100"/>
      <c r="F32" s="101"/>
      <c r="G32" s="60">
        <f>G31+7</f>
        <v>42719</v>
      </c>
      <c r="H32" s="60">
        <f>G32+2</f>
        <v>42721</v>
      </c>
      <c r="I32" s="60">
        <f>G32+2</f>
        <v>42721</v>
      </c>
      <c r="J32" s="60">
        <f>G32+8</f>
        <v>42727</v>
      </c>
      <c r="K32" s="60">
        <f>G32+10</f>
        <v>42729</v>
      </c>
      <c r="L32" s="61">
        <f>G32+11</f>
        <v>42730</v>
      </c>
    </row>
    <row r="33" spans="1:12" ht="12" customHeight="1">
      <c r="A33" s="67" t="s">
        <v>81</v>
      </c>
      <c r="B33" s="68"/>
      <c r="C33" s="69"/>
      <c r="D33" s="59" t="s">
        <v>129</v>
      </c>
      <c r="E33" s="100"/>
      <c r="F33" s="101"/>
      <c r="G33" s="60">
        <f>G32+7</f>
        <v>42726</v>
      </c>
      <c r="H33" s="60">
        <f>G33+2</f>
        <v>42728</v>
      </c>
      <c r="I33" s="60">
        <f>G33+2</f>
        <v>42728</v>
      </c>
      <c r="J33" s="60">
        <f>G33+8</f>
        <v>42734</v>
      </c>
      <c r="K33" s="60">
        <f>G33+10</f>
        <v>42736</v>
      </c>
      <c r="L33" s="61">
        <f>G33+11</f>
        <v>42737</v>
      </c>
    </row>
    <row r="34" spans="1:12" ht="12" customHeight="1" thickBot="1">
      <c r="A34" s="95" t="s">
        <v>90</v>
      </c>
      <c r="B34" s="96"/>
      <c r="C34" s="97"/>
      <c r="D34" s="62" t="s">
        <v>131</v>
      </c>
      <c r="E34" s="102"/>
      <c r="F34" s="103"/>
      <c r="G34" s="63">
        <f>G33+7</f>
        <v>42733</v>
      </c>
      <c r="H34" s="63">
        <f>G34+2</f>
        <v>42735</v>
      </c>
      <c r="I34" s="63">
        <f>G34+2</f>
        <v>42735</v>
      </c>
      <c r="J34" s="63">
        <f>G34+8</f>
        <v>42741</v>
      </c>
      <c r="K34" s="63">
        <f>G34+10</f>
        <v>42743</v>
      </c>
      <c r="L34" s="64">
        <f>G34+11</f>
        <v>42744</v>
      </c>
    </row>
    <row r="35" spans="1:12" ht="8.25" customHeight="1">
      <c r="A35" s="7"/>
      <c r="B35" s="7"/>
      <c r="C35" s="7"/>
      <c r="D35" s="8"/>
      <c r="E35" s="5"/>
      <c r="F35" s="5"/>
      <c r="G35" s="2"/>
      <c r="H35" s="2"/>
      <c r="I35" s="2"/>
      <c r="J35" s="2"/>
      <c r="K35" s="2"/>
      <c r="L35" s="2"/>
    </row>
    <row r="36" spans="1:10" ht="9" customHeight="1">
      <c r="A36" s="7"/>
      <c r="B36" s="7"/>
      <c r="C36" s="7"/>
      <c r="D36" s="12"/>
      <c r="E36" s="4"/>
      <c r="F36" s="4"/>
      <c r="G36" s="9"/>
      <c r="H36" s="9"/>
      <c r="I36" s="9"/>
      <c r="J36" s="2"/>
    </row>
    <row r="37" spans="1:10" ht="12" customHeight="1" thickBot="1">
      <c r="A37" s="10" t="s">
        <v>102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" customHeight="1">
      <c r="A38" s="104" t="s">
        <v>0</v>
      </c>
      <c r="B38" s="105"/>
      <c r="C38" s="106"/>
      <c r="D38" s="93" t="s">
        <v>3</v>
      </c>
      <c r="E38" s="90" t="s">
        <v>1</v>
      </c>
      <c r="F38" s="91"/>
      <c r="G38" s="55" t="s">
        <v>65</v>
      </c>
      <c r="H38" s="55" t="s">
        <v>4</v>
      </c>
      <c r="I38" s="55" t="s">
        <v>11</v>
      </c>
      <c r="J38" s="56" t="s">
        <v>66</v>
      </c>
    </row>
    <row r="39" spans="1:10" ht="12" customHeight="1">
      <c r="A39" s="107"/>
      <c r="B39" s="108"/>
      <c r="C39" s="109"/>
      <c r="D39" s="94"/>
      <c r="E39" s="92"/>
      <c r="F39" s="92"/>
      <c r="G39" s="57" t="s">
        <v>7</v>
      </c>
      <c r="H39" s="57" t="s">
        <v>14</v>
      </c>
      <c r="I39" s="57" t="s">
        <v>7</v>
      </c>
      <c r="J39" s="58" t="s">
        <v>6</v>
      </c>
    </row>
    <row r="40" spans="1:10" ht="12" customHeight="1">
      <c r="A40" s="67" t="s">
        <v>105</v>
      </c>
      <c r="B40" s="68"/>
      <c r="C40" s="69"/>
      <c r="D40" s="59" t="s">
        <v>116</v>
      </c>
      <c r="E40" s="98" t="s">
        <v>61</v>
      </c>
      <c r="F40" s="99"/>
      <c r="G40" s="60">
        <v>42700</v>
      </c>
      <c r="H40" s="60">
        <f>G40+6</f>
        <v>42706</v>
      </c>
      <c r="I40" s="60">
        <f>G40+7</f>
        <v>42707</v>
      </c>
      <c r="J40" s="61">
        <f>G40+8</f>
        <v>42708</v>
      </c>
    </row>
    <row r="41" spans="1:10" ht="12" customHeight="1">
      <c r="A41" s="67" t="s">
        <v>100</v>
      </c>
      <c r="B41" s="68"/>
      <c r="C41" s="69"/>
      <c r="D41" s="59" t="s">
        <v>108</v>
      </c>
      <c r="E41" s="100"/>
      <c r="F41" s="101"/>
      <c r="G41" s="60">
        <f>G40+7</f>
        <v>42707</v>
      </c>
      <c r="H41" s="60">
        <f>G41+6</f>
        <v>42713</v>
      </c>
      <c r="I41" s="60">
        <f>G41+7</f>
        <v>42714</v>
      </c>
      <c r="J41" s="61">
        <f>G41+8</f>
        <v>42715</v>
      </c>
    </row>
    <row r="42" spans="1:10" ht="12" customHeight="1">
      <c r="A42" s="67" t="s">
        <v>96</v>
      </c>
      <c r="B42" s="72"/>
      <c r="C42" s="73"/>
      <c r="D42" s="59" t="s">
        <v>132</v>
      </c>
      <c r="E42" s="100"/>
      <c r="F42" s="101"/>
      <c r="G42" s="60">
        <f>G41+7</f>
        <v>42714</v>
      </c>
      <c r="H42" s="60">
        <f>G42+6</f>
        <v>42720</v>
      </c>
      <c r="I42" s="60">
        <f>G42+7</f>
        <v>42721</v>
      </c>
      <c r="J42" s="61">
        <f>G42+8</f>
        <v>42722</v>
      </c>
    </row>
    <row r="43" spans="1:10" ht="12" customHeight="1">
      <c r="A43" s="67" t="s">
        <v>16</v>
      </c>
      <c r="B43" s="68"/>
      <c r="C43" s="69"/>
      <c r="D43" s="59" t="s">
        <v>133</v>
      </c>
      <c r="E43" s="100"/>
      <c r="F43" s="101"/>
      <c r="G43" s="60">
        <f>G42+14</f>
        <v>42728</v>
      </c>
      <c r="H43" s="60">
        <f>G43+6</f>
        <v>42734</v>
      </c>
      <c r="I43" s="60">
        <f>G43+7</f>
        <v>42735</v>
      </c>
      <c r="J43" s="61">
        <f>G43+8</f>
        <v>42736</v>
      </c>
    </row>
    <row r="44" spans="1:10" ht="12" customHeight="1" thickBot="1">
      <c r="A44" s="95" t="s">
        <v>123</v>
      </c>
      <c r="B44" s="96"/>
      <c r="C44" s="97"/>
      <c r="D44" s="62" t="s">
        <v>134</v>
      </c>
      <c r="E44" s="102"/>
      <c r="F44" s="103"/>
      <c r="G44" s="63">
        <f>G43+7</f>
        <v>42735</v>
      </c>
      <c r="H44" s="63">
        <f>G44+6</f>
        <v>42741</v>
      </c>
      <c r="I44" s="63">
        <f>G44+7</f>
        <v>42742</v>
      </c>
      <c r="J44" s="64">
        <f>G44+8</f>
        <v>42743</v>
      </c>
    </row>
    <row r="45" spans="10:12" ht="9" customHeight="1">
      <c r="J45" s="2"/>
      <c r="K45" s="2"/>
      <c r="L45" s="2"/>
    </row>
    <row r="46" spans="1:10" ht="12" customHeight="1" thickBot="1">
      <c r="A46" s="84" t="s">
        <v>94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" customHeight="1">
      <c r="A47" s="104" t="s">
        <v>0</v>
      </c>
      <c r="B47" s="105"/>
      <c r="C47" s="106"/>
      <c r="D47" s="93" t="s">
        <v>3</v>
      </c>
      <c r="E47" s="90" t="s">
        <v>1</v>
      </c>
      <c r="F47" s="91"/>
      <c r="G47" s="55" t="s">
        <v>65</v>
      </c>
      <c r="H47" s="55" t="s">
        <v>4</v>
      </c>
      <c r="I47" s="55" t="s">
        <v>11</v>
      </c>
      <c r="J47" s="56" t="s">
        <v>66</v>
      </c>
    </row>
    <row r="48" spans="1:10" ht="12" customHeight="1">
      <c r="A48" s="107"/>
      <c r="B48" s="108"/>
      <c r="C48" s="109"/>
      <c r="D48" s="94"/>
      <c r="E48" s="92"/>
      <c r="F48" s="92"/>
      <c r="G48" s="57" t="s">
        <v>12</v>
      </c>
      <c r="H48" s="57" t="s">
        <v>9</v>
      </c>
      <c r="I48" s="57" t="s">
        <v>12</v>
      </c>
      <c r="J48" s="58" t="s">
        <v>5</v>
      </c>
    </row>
    <row r="49" spans="1:10" ht="12" customHeight="1">
      <c r="A49" s="67" t="s">
        <v>16</v>
      </c>
      <c r="B49" s="68"/>
      <c r="C49" s="69"/>
      <c r="D49" s="59" t="s">
        <v>117</v>
      </c>
      <c r="E49" s="98" t="s">
        <v>97</v>
      </c>
      <c r="F49" s="99"/>
      <c r="G49" s="60">
        <f>G21-1</f>
        <v>42704</v>
      </c>
      <c r="H49" s="60">
        <f>G49+6</f>
        <v>42710</v>
      </c>
      <c r="I49" s="60">
        <f>G49+7</f>
        <v>42711</v>
      </c>
      <c r="J49" s="61">
        <f>G49+8</f>
        <v>42712</v>
      </c>
    </row>
    <row r="50" spans="1:10" ht="12" customHeight="1">
      <c r="A50" s="67" t="s">
        <v>123</v>
      </c>
      <c r="B50" s="72"/>
      <c r="C50" s="73"/>
      <c r="D50" s="59" t="s">
        <v>135</v>
      </c>
      <c r="E50" s="100"/>
      <c r="F50" s="101"/>
      <c r="G50" s="60">
        <f>G49+7</f>
        <v>42711</v>
      </c>
      <c r="H50" s="60">
        <f>G50+6</f>
        <v>42717</v>
      </c>
      <c r="I50" s="60">
        <f>G50+7</f>
        <v>42718</v>
      </c>
      <c r="J50" s="61">
        <f>G50+8</f>
        <v>42719</v>
      </c>
    </row>
    <row r="51" spans="1:10" ht="12" customHeight="1">
      <c r="A51" s="67" t="s">
        <v>85</v>
      </c>
      <c r="B51" s="72"/>
      <c r="C51" s="73"/>
      <c r="D51" s="59" t="s">
        <v>136</v>
      </c>
      <c r="E51" s="100"/>
      <c r="F51" s="101"/>
      <c r="G51" s="60">
        <f>G50+7</f>
        <v>42718</v>
      </c>
      <c r="H51" s="60">
        <f>G51+6</f>
        <v>42724</v>
      </c>
      <c r="I51" s="60">
        <f>G51+7</f>
        <v>42725</v>
      </c>
      <c r="J51" s="61">
        <f>G51+8</f>
        <v>42726</v>
      </c>
    </row>
    <row r="52" spans="1:10" ht="12" customHeight="1">
      <c r="A52" s="67" t="s">
        <v>105</v>
      </c>
      <c r="B52" s="68"/>
      <c r="C52" s="69"/>
      <c r="D52" s="59" t="s">
        <v>137</v>
      </c>
      <c r="E52" s="100"/>
      <c r="F52" s="101"/>
      <c r="G52" s="60">
        <f>G51+7</f>
        <v>42725</v>
      </c>
      <c r="H52" s="60">
        <f>G52+6</f>
        <v>42731</v>
      </c>
      <c r="I52" s="60">
        <f>G52+7</f>
        <v>42732</v>
      </c>
      <c r="J52" s="61">
        <f>G52+8</f>
        <v>42733</v>
      </c>
    </row>
    <row r="53" spans="1:10" ht="12" customHeight="1" thickBot="1">
      <c r="A53" s="95" t="s">
        <v>100</v>
      </c>
      <c r="B53" s="96"/>
      <c r="C53" s="97"/>
      <c r="D53" s="62" t="s">
        <v>109</v>
      </c>
      <c r="E53" s="102"/>
      <c r="F53" s="103"/>
      <c r="G53" s="63">
        <f>G52+7</f>
        <v>42732</v>
      </c>
      <c r="H53" s="63">
        <f>G53+6</f>
        <v>42738</v>
      </c>
      <c r="I53" s="63">
        <f>G53+7</f>
        <v>42739</v>
      </c>
      <c r="J53" s="64">
        <f>G53+8</f>
        <v>42740</v>
      </c>
    </row>
    <row r="54" spans="10:12" ht="9" customHeight="1">
      <c r="J54" s="2"/>
      <c r="K54" s="2"/>
      <c r="L54" s="2"/>
    </row>
    <row r="55" spans="1:8" ht="12.75" customHeight="1" thickBot="1">
      <c r="A55" s="10" t="s">
        <v>82</v>
      </c>
      <c r="B55" s="10"/>
      <c r="C55" s="10"/>
      <c r="D55" s="10"/>
      <c r="E55" s="10"/>
      <c r="F55" s="10"/>
      <c r="G55" s="10"/>
      <c r="H55" s="10"/>
    </row>
    <row r="56" spans="1:9" ht="12.75" customHeight="1">
      <c r="A56" s="104" t="s">
        <v>0</v>
      </c>
      <c r="B56" s="105"/>
      <c r="C56" s="106"/>
      <c r="D56" s="93" t="s">
        <v>3</v>
      </c>
      <c r="E56" s="90" t="s">
        <v>1</v>
      </c>
      <c r="F56" s="91"/>
      <c r="G56" s="55" t="s">
        <v>65</v>
      </c>
      <c r="H56" s="55" t="s">
        <v>67</v>
      </c>
      <c r="I56" s="56" t="s">
        <v>10</v>
      </c>
    </row>
    <row r="57" spans="1:9" ht="12.75" customHeight="1">
      <c r="A57" s="107"/>
      <c r="B57" s="108"/>
      <c r="C57" s="109"/>
      <c r="D57" s="94"/>
      <c r="E57" s="92"/>
      <c r="F57" s="92"/>
      <c r="G57" s="57" t="s">
        <v>7</v>
      </c>
      <c r="H57" s="57" t="s">
        <v>8</v>
      </c>
      <c r="I57" s="58" t="s">
        <v>9</v>
      </c>
    </row>
    <row r="58" spans="1:9" ht="12.75" customHeight="1">
      <c r="A58" s="67" t="s">
        <v>100</v>
      </c>
      <c r="B58" s="68"/>
      <c r="C58" s="69"/>
      <c r="D58" s="59" t="s">
        <v>111</v>
      </c>
      <c r="E58" s="98" t="s">
        <v>61</v>
      </c>
      <c r="F58" s="99"/>
      <c r="G58" s="60">
        <f>G40-1</f>
        <v>42699</v>
      </c>
      <c r="H58" s="60">
        <f>G58+2</f>
        <v>42701</v>
      </c>
      <c r="I58" s="61">
        <f>G58+3</f>
        <v>42702</v>
      </c>
    </row>
    <row r="59" spans="1:9" ht="12.75" customHeight="1">
      <c r="A59" s="67" t="s">
        <v>96</v>
      </c>
      <c r="B59" s="68"/>
      <c r="C59" s="69"/>
      <c r="D59" s="59" t="s">
        <v>120</v>
      </c>
      <c r="E59" s="100"/>
      <c r="F59" s="101"/>
      <c r="G59" s="60">
        <f>G58+6</f>
        <v>42705</v>
      </c>
      <c r="H59" s="60">
        <f>G59+2</f>
        <v>42707</v>
      </c>
      <c r="I59" s="61">
        <f>G59+3</f>
        <v>42708</v>
      </c>
    </row>
    <row r="60" spans="1:9" ht="12.75" customHeight="1">
      <c r="A60" s="67" t="s">
        <v>16</v>
      </c>
      <c r="B60" s="72"/>
      <c r="C60" s="73"/>
      <c r="D60" s="59" t="s">
        <v>141</v>
      </c>
      <c r="E60" s="100"/>
      <c r="F60" s="101"/>
      <c r="G60" s="60">
        <f>G59+7</f>
        <v>42712</v>
      </c>
      <c r="H60" s="60">
        <f>G60+2</f>
        <v>42714</v>
      </c>
      <c r="I60" s="61">
        <f>G60+3</f>
        <v>42715</v>
      </c>
    </row>
    <row r="61" spans="1:9" ht="12.75" customHeight="1">
      <c r="A61" s="67" t="s">
        <v>123</v>
      </c>
      <c r="B61" s="68"/>
      <c r="C61" s="69"/>
      <c r="D61" s="59" t="s">
        <v>142</v>
      </c>
      <c r="E61" s="100"/>
      <c r="F61" s="101"/>
      <c r="G61" s="60">
        <f>G60+7</f>
        <v>42719</v>
      </c>
      <c r="H61" s="60">
        <f>G61+2</f>
        <v>42721</v>
      </c>
      <c r="I61" s="61">
        <f>G61+3</f>
        <v>42722</v>
      </c>
    </row>
    <row r="62" spans="1:9" ht="12.75" customHeight="1" thickBot="1">
      <c r="A62" s="95" t="s">
        <v>85</v>
      </c>
      <c r="B62" s="96"/>
      <c r="C62" s="97"/>
      <c r="D62" s="59" t="s">
        <v>143</v>
      </c>
      <c r="E62" s="102"/>
      <c r="F62" s="103"/>
      <c r="G62" s="63">
        <f>G61+7</f>
        <v>42726</v>
      </c>
      <c r="H62" s="63">
        <f>G62+2</f>
        <v>42728</v>
      </c>
      <c r="I62" s="64">
        <f>G62+3</f>
        <v>42729</v>
      </c>
    </row>
    <row r="63" spans="10:13" ht="9" customHeight="1">
      <c r="J63" s="2"/>
      <c r="K63" s="2"/>
      <c r="L63" s="2"/>
      <c r="M63" s="9"/>
    </row>
    <row r="64" spans="1:8" ht="12.75" customHeight="1" thickBot="1">
      <c r="A64" s="84" t="s">
        <v>103</v>
      </c>
      <c r="B64" s="10"/>
      <c r="C64" s="10"/>
      <c r="D64" s="10"/>
      <c r="E64" s="10"/>
      <c r="F64" s="10"/>
      <c r="G64" s="10"/>
      <c r="H64" s="10"/>
    </row>
    <row r="65" spans="1:9" ht="12.75" customHeight="1">
      <c r="A65" s="104" t="s">
        <v>0</v>
      </c>
      <c r="B65" s="105"/>
      <c r="C65" s="106"/>
      <c r="D65" s="93" t="s">
        <v>3</v>
      </c>
      <c r="E65" s="90" t="s">
        <v>1</v>
      </c>
      <c r="F65" s="91"/>
      <c r="G65" s="55" t="s">
        <v>65</v>
      </c>
      <c r="H65" s="55" t="s">
        <v>67</v>
      </c>
      <c r="I65" s="56" t="s">
        <v>10</v>
      </c>
    </row>
    <row r="66" spans="1:9" ht="12.75" customHeight="1">
      <c r="A66" s="107"/>
      <c r="B66" s="108"/>
      <c r="C66" s="109"/>
      <c r="D66" s="94"/>
      <c r="E66" s="92"/>
      <c r="F66" s="92"/>
      <c r="G66" s="57" t="s">
        <v>12</v>
      </c>
      <c r="H66" s="57" t="s">
        <v>14</v>
      </c>
      <c r="I66" s="58" t="s">
        <v>7</v>
      </c>
    </row>
    <row r="67" spans="1:9" ht="12.75" customHeight="1">
      <c r="A67" s="67" t="s">
        <v>123</v>
      </c>
      <c r="B67" s="68"/>
      <c r="C67" s="69"/>
      <c r="D67" s="59" t="s">
        <v>144</v>
      </c>
      <c r="E67" s="98" t="s">
        <v>97</v>
      </c>
      <c r="F67" s="99"/>
      <c r="G67" s="60">
        <f>G49</f>
        <v>42704</v>
      </c>
      <c r="H67" s="60">
        <f>G67+2</f>
        <v>42706</v>
      </c>
      <c r="I67" s="61">
        <f>G67+3</f>
        <v>42707</v>
      </c>
    </row>
    <row r="68" spans="1:9" ht="12.75" customHeight="1">
      <c r="A68" s="67" t="s">
        <v>85</v>
      </c>
      <c r="B68" s="68"/>
      <c r="C68" s="69"/>
      <c r="D68" s="59" t="s">
        <v>119</v>
      </c>
      <c r="E68" s="100"/>
      <c r="F68" s="101"/>
      <c r="G68" s="60">
        <f>G67+7</f>
        <v>42711</v>
      </c>
      <c r="H68" s="60">
        <f>G68+2</f>
        <v>42713</v>
      </c>
      <c r="I68" s="61">
        <f>G68+3</f>
        <v>42714</v>
      </c>
    </row>
    <row r="69" spans="1:9" ht="12.75" customHeight="1">
      <c r="A69" s="67" t="s">
        <v>105</v>
      </c>
      <c r="B69" s="72"/>
      <c r="C69" s="73"/>
      <c r="D69" s="59" t="s">
        <v>145</v>
      </c>
      <c r="E69" s="100"/>
      <c r="F69" s="101"/>
      <c r="G69" s="60">
        <f>G68+7</f>
        <v>42718</v>
      </c>
      <c r="H69" s="60">
        <f>G69+2</f>
        <v>42720</v>
      </c>
      <c r="I69" s="61">
        <f>G69+3</f>
        <v>42721</v>
      </c>
    </row>
    <row r="70" spans="1:9" ht="12.75" customHeight="1">
      <c r="A70" s="67" t="s">
        <v>100</v>
      </c>
      <c r="B70" s="68"/>
      <c r="C70" s="69"/>
      <c r="D70" s="59" t="s">
        <v>146</v>
      </c>
      <c r="E70" s="100"/>
      <c r="F70" s="101"/>
      <c r="G70" s="60">
        <f>G69+7</f>
        <v>42725</v>
      </c>
      <c r="H70" s="60">
        <f>G70+2</f>
        <v>42727</v>
      </c>
      <c r="I70" s="61">
        <f>G70+3</f>
        <v>42728</v>
      </c>
    </row>
    <row r="71" spans="1:9" ht="12.75" customHeight="1" thickBot="1">
      <c r="A71" s="95" t="s">
        <v>96</v>
      </c>
      <c r="B71" s="96"/>
      <c r="C71" s="97"/>
      <c r="D71" s="62" t="s">
        <v>147</v>
      </c>
      <c r="E71" s="102"/>
      <c r="F71" s="103"/>
      <c r="G71" s="63">
        <f>G70+7</f>
        <v>42732</v>
      </c>
      <c r="H71" s="63">
        <f>G71+2</f>
        <v>42734</v>
      </c>
      <c r="I71" s="64">
        <f>G71+3</f>
        <v>42735</v>
      </c>
    </row>
    <row r="72" spans="10:13" ht="9" customHeight="1">
      <c r="J72" s="2"/>
      <c r="K72" s="2"/>
      <c r="L72" s="2"/>
      <c r="M72" s="9"/>
    </row>
    <row r="73" spans="1:13" ht="12.75" customHeight="1" thickBot="1">
      <c r="A73" s="10" t="s">
        <v>104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</row>
    <row r="74" spans="1:13" ht="12.75" customHeight="1">
      <c r="A74" s="104" t="s">
        <v>0</v>
      </c>
      <c r="B74" s="105"/>
      <c r="C74" s="106"/>
      <c r="D74" s="93" t="s">
        <v>3</v>
      </c>
      <c r="E74" s="111" t="s">
        <v>1</v>
      </c>
      <c r="F74" s="106"/>
      <c r="G74" s="55" t="s">
        <v>65</v>
      </c>
      <c r="H74" s="55" t="s">
        <v>86</v>
      </c>
      <c r="I74" s="55" t="s">
        <v>10</v>
      </c>
      <c r="J74" s="55" t="s">
        <v>67</v>
      </c>
      <c r="K74" s="56" t="s">
        <v>15</v>
      </c>
      <c r="M74" s="9"/>
    </row>
    <row r="75" spans="1:13" ht="12.75" customHeight="1">
      <c r="A75" s="107"/>
      <c r="B75" s="108"/>
      <c r="C75" s="109"/>
      <c r="D75" s="94"/>
      <c r="E75" s="112"/>
      <c r="F75" s="109"/>
      <c r="G75" s="57" t="s">
        <v>6</v>
      </c>
      <c r="H75" s="57" t="s">
        <v>9</v>
      </c>
      <c r="I75" s="57" t="s">
        <v>12</v>
      </c>
      <c r="J75" s="57" t="s">
        <v>14</v>
      </c>
      <c r="K75" s="58" t="s">
        <v>14</v>
      </c>
      <c r="M75" s="9"/>
    </row>
    <row r="76" spans="1:13" ht="12.75" customHeight="1">
      <c r="A76" s="67" t="s">
        <v>91</v>
      </c>
      <c r="B76" s="68"/>
      <c r="C76" s="69"/>
      <c r="D76" s="59" t="s">
        <v>101</v>
      </c>
      <c r="E76" s="98" t="s">
        <v>61</v>
      </c>
      <c r="F76" s="99"/>
      <c r="G76" s="60">
        <f>G58+2</f>
        <v>42701</v>
      </c>
      <c r="H76" s="60">
        <f>G76+2</f>
        <v>42703</v>
      </c>
      <c r="I76" s="60">
        <f>G76+3</f>
        <v>42704</v>
      </c>
      <c r="J76" s="60">
        <f>G76+5</f>
        <v>42706</v>
      </c>
      <c r="K76" s="61">
        <f>G76+12</f>
        <v>42713</v>
      </c>
      <c r="M76" s="9"/>
    </row>
    <row r="77" spans="1:13" ht="12.75" customHeight="1">
      <c r="A77" s="67" t="s">
        <v>20</v>
      </c>
      <c r="B77" s="68"/>
      <c r="C77" s="69"/>
      <c r="D77" s="59" t="s">
        <v>121</v>
      </c>
      <c r="E77" s="100"/>
      <c r="F77" s="101"/>
      <c r="G77" s="60">
        <f>G76+7</f>
        <v>42708</v>
      </c>
      <c r="H77" s="60">
        <f>G77+2</f>
        <v>42710</v>
      </c>
      <c r="I77" s="60">
        <f>G77+3</f>
        <v>42711</v>
      </c>
      <c r="J77" s="60">
        <f>G77+5</f>
        <v>42713</v>
      </c>
      <c r="K77" s="61">
        <f>G77+12</f>
        <v>42720</v>
      </c>
      <c r="M77" s="9"/>
    </row>
    <row r="78" spans="1:13" ht="12.75" customHeight="1">
      <c r="A78" s="67" t="s">
        <v>110</v>
      </c>
      <c r="B78" s="72"/>
      <c r="C78" s="73"/>
      <c r="D78" s="59" t="s">
        <v>138</v>
      </c>
      <c r="E78" s="100"/>
      <c r="F78" s="101"/>
      <c r="G78" s="60">
        <f>G77+7</f>
        <v>42715</v>
      </c>
      <c r="H78" s="60">
        <f>G78+2</f>
        <v>42717</v>
      </c>
      <c r="I78" s="60">
        <f>G78+3</f>
        <v>42718</v>
      </c>
      <c r="J78" s="60">
        <f>G78+5</f>
        <v>42720</v>
      </c>
      <c r="K78" s="61">
        <f>G78+12</f>
        <v>42727</v>
      </c>
      <c r="M78" s="9"/>
    </row>
    <row r="79" spans="1:13" ht="12.75" customHeight="1">
      <c r="A79" s="67" t="s">
        <v>91</v>
      </c>
      <c r="B79" s="68"/>
      <c r="C79" s="69"/>
      <c r="D79" s="59" t="s">
        <v>139</v>
      </c>
      <c r="E79" s="100"/>
      <c r="F79" s="101"/>
      <c r="G79" s="60">
        <f>G78+7</f>
        <v>42722</v>
      </c>
      <c r="H79" s="60">
        <f>G79+2</f>
        <v>42724</v>
      </c>
      <c r="I79" s="60">
        <f>G79+3</f>
        <v>42725</v>
      </c>
      <c r="J79" s="60">
        <f>G79+5</f>
        <v>42727</v>
      </c>
      <c r="K79" s="61">
        <f>G79+12</f>
        <v>42734</v>
      </c>
      <c r="M79" s="9"/>
    </row>
    <row r="80" spans="1:13" ht="12.75" customHeight="1" thickBot="1">
      <c r="A80" s="95" t="s">
        <v>20</v>
      </c>
      <c r="B80" s="96"/>
      <c r="C80" s="97"/>
      <c r="D80" s="62" t="s">
        <v>140</v>
      </c>
      <c r="E80" s="102"/>
      <c r="F80" s="103"/>
      <c r="G80" s="63">
        <f>G79+7</f>
        <v>42729</v>
      </c>
      <c r="H80" s="63">
        <f>G80+2</f>
        <v>42731</v>
      </c>
      <c r="I80" s="63">
        <f>G80+3</f>
        <v>42732</v>
      </c>
      <c r="J80" s="63">
        <f>G80+5</f>
        <v>42734</v>
      </c>
      <c r="K80" s="64">
        <f>G80+12</f>
        <v>42741</v>
      </c>
      <c r="L80" s="74" t="s">
        <v>87</v>
      </c>
      <c r="M80" s="9"/>
    </row>
    <row r="81" spans="1:13" ht="9" customHeight="1">
      <c r="A81" s="7"/>
      <c r="B81" s="7"/>
      <c r="C81" s="7"/>
      <c r="D81" s="12"/>
      <c r="E81" s="4"/>
      <c r="F81" s="4"/>
      <c r="G81" s="9"/>
      <c r="H81" s="9"/>
      <c r="I81" s="9"/>
      <c r="J81" s="9"/>
      <c r="K81" s="2"/>
      <c r="L81" s="2"/>
      <c r="M81" s="9"/>
    </row>
    <row r="82" ht="12" customHeight="1">
      <c r="M82" s="10"/>
    </row>
    <row r="83" spans="1:14" ht="12" customHeight="1">
      <c r="A83" s="14" t="s">
        <v>26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9:13" ht="12" customHeight="1">
      <c r="I84" s="2"/>
      <c r="J84" s="2"/>
      <c r="K84" s="2"/>
      <c r="L84" s="2"/>
      <c r="M84" s="9"/>
    </row>
    <row r="85" spans="9:13" ht="12" customHeight="1">
      <c r="I85" s="10"/>
      <c r="M85" s="9"/>
    </row>
    <row r="86" spans="11:13" ht="12" customHeight="1">
      <c r="K86" s="2"/>
      <c r="L86" s="2"/>
      <c r="M86" s="9"/>
    </row>
    <row r="87" spans="11:13" ht="12" customHeight="1">
      <c r="K87" s="2"/>
      <c r="L87" s="2"/>
      <c r="M87" s="9"/>
    </row>
    <row r="88" spans="11:13" ht="12" customHeight="1">
      <c r="K88" s="2"/>
      <c r="L88" s="2"/>
      <c r="M88" s="9"/>
    </row>
    <row r="89" spans="11:12" ht="12" customHeight="1">
      <c r="K89" s="2"/>
      <c r="L89" s="2"/>
    </row>
    <row r="90" spans="11:12" ht="12" customHeight="1">
      <c r="K90" s="2"/>
      <c r="L90" s="2"/>
    </row>
    <row r="91" spans="11:12" ht="12" customHeight="1">
      <c r="K91" s="2"/>
      <c r="L91" s="2"/>
    </row>
    <row r="92" ht="12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9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spans="1:38" s="5" customFormat="1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4" ht="12.75" customHeight="1"/>
    <row r="121" spans="13:14" ht="12.75">
      <c r="M121" s="11"/>
      <c r="N121" s="11"/>
    </row>
    <row r="122" spans="13:14" ht="12.75">
      <c r="M122" s="11"/>
      <c r="N122" s="11"/>
    </row>
    <row r="123" spans="13:14" ht="12.75">
      <c r="M123" s="11"/>
      <c r="N123" s="11"/>
    </row>
    <row r="124" spans="13:14" ht="12.75">
      <c r="M124" s="11"/>
      <c r="N124" s="11"/>
    </row>
    <row r="125" spans="13:14" ht="12.75">
      <c r="M125" s="11"/>
      <c r="N125" s="11"/>
    </row>
    <row r="126" spans="13:14" ht="12.75">
      <c r="M126" s="11"/>
      <c r="N126" s="11"/>
    </row>
    <row r="127" spans="13:14" ht="12.75">
      <c r="M127" s="11"/>
      <c r="N127" s="11"/>
    </row>
    <row r="128" spans="13:14" ht="12.75">
      <c r="M128" s="11"/>
      <c r="N128" s="11"/>
    </row>
    <row r="129" spans="13:14" ht="12.75">
      <c r="M129" s="11"/>
      <c r="N129" s="11"/>
    </row>
    <row r="130" spans="13:14" ht="12.75">
      <c r="M130" s="11"/>
      <c r="N130" s="11"/>
    </row>
    <row r="131" spans="13:14" ht="12.75">
      <c r="M131" s="11"/>
      <c r="N131" s="11"/>
    </row>
    <row r="132" spans="13:14" ht="12.75">
      <c r="M132" s="11"/>
      <c r="N132" s="11"/>
    </row>
  </sheetData>
  <sheetProtection/>
  <mergeCells count="41">
    <mergeCell ref="A74:C75"/>
    <mergeCell ref="A80:C80"/>
    <mergeCell ref="D65:D66"/>
    <mergeCell ref="A65:C66"/>
    <mergeCell ref="E76:F80"/>
    <mergeCell ref="E74:F75"/>
    <mergeCell ref="D74:D75"/>
    <mergeCell ref="E67:F71"/>
    <mergeCell ref="A71:C71"/>
    <mergeCell ref="A38:C39"/>
    <mergeCell ref="A47:C48"/>
    <mergeCell ref="D10:D11"/>
    <mergeCell ref="A53:C53"/>
    <mergeCell ref="A16:C16"/>
    <mergeCell ref="D38:D39"/>
    <mergeCell ref="D47:D48"/>
    <mergeCell ref="A44:C44"/>
    <mergeCell ref="E47:F48"/>
    <mergeCell ref="E49:F53"/>
    <mergeCell ref="E65:F66"/>
    <mergeCell ref="E40:F44"/>
    <mergeCell ref="E58:F62"/>
    <mergeCell ref="A56:C57"/>
    <mergeCell ref="A62:C62"/>
    <mergeCell ref="A7:N7"/>
    <mergeCell ref="E19:F20"/>
    <mergeCell ref="A19:C20"/>
    <mergeCell ref="D19:D20"/>
    <mergeCell ref="A10:C11"/>
    <mergeCell ref="E10:F11"/>
    <mergeCell ref="E12:F16"/>
    <mergeCell ref="E38:F39"/>
    <mergeCell ref="D56:D57"/>
    <mergeCell ref="A34:C34"/>
    <mergeCell ref="E21:F25"/>
    <mergeCell ref="A28:C29"/>
    <mergeCell ref="D28:D29"/>
    <mergeCell ref="E28:F29"/>
    <mergeCell ref="A25:C25"/>
    <mergeCell ref="E30:F34"/>
    <mergeCell ref="E56:F57"/>
  </mergeCells>
  <printOptions/>
  <pageMargins left="0.29" right="0.26" top="0.06" bottom="0.25" header="0" footer="0"/>
  <pageSetup horizontalDpi="600" verticalDpi="600" orientation="portrait" scale="80" r:id="rId4"/>
  <drawing r:id="rId3"/>
  <legacyDrawing r:id="rId2"/>
  <oleObjects>
    <oleObject progId="PBrush" shapeId="4199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4:BB138"/>
  <sheetViews>
    <sheetView showGridLines="0" zoomScale="70" zoomScaleNormal="70" zoomScalePageLayoutView="0" workbookViewId="0" topLeftCell="A1">
      <pane xSplit="6" ySplit="11" topLeftCell="G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N6" sqref="N6"/>
    </sheetView>
  </sheetViews>
  <sheetFormatPr defaultColWidth="9.140625" defaultRowHeight="12.75"/>
  <cols>
    <col min="1" max="1" width="2.28125" style="15" hidden="1" customWidth="1"/>
    <col min="2" max="2" width="3.57421875" style="15" customWidth="1"/>
    <col min="3" max="3" width="27.28125" style="15" customWidth="1"/>
    <col min="4" max="4" width="10.57421875" style="16" customWidth="1"/>
    <col min="5" max="6" width="11.00390625" style="15" customWidth="1"/>
    <col min="7" max="45" width="9.7109375" style="15" customWidth="1"/>
    <col min="46" max="54" width="8.28125" style="15" customWidth="1"/>
    <col min="55" max="16384" width="9.140625" style="15" customWidth="1"/>
  </cols>
  <sheetData>
    <row r="4" spans="1:2" ht="12.75">
      <c r="A4" s="21"/>
      <c r="B4" s="21"/>
    </row>
    <row r="5" spans="1:2" ht="12.75">
      <c r="A5" s="21"/>
      <c r="B5" s="21"/>
    </row>
    <row r="6" spans="1:2" ht="21.75" customHeight="1">
      <c r="A6" s="21"/>
      <c r="B6" s="21"/>
    </row>
    <row r="7" spans="1:54" ht="32.25" customHeight="1">
      <c r="A7" s="21"/>
      <c r="B7" s="21"/>
      <c r="C7" s="119" t="s">
        <v>57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</row>
    <row r="8" spans="1:53" ht="9" customHeight="1" thickBot="1">
      <c r="A8" s="21"/>
      <c r="B8" s="21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S8" s="19"/>
      <c r="AT8" s="19"/>
      <c r="AU8" s="19"/>
      <c r="AV8" s="19"/>
      <c r="AW8" s="19"/>
      <c r="AX8" s="19"/>
      <c r="AY8" s="19"/>
      <c r="AZ8" s="19"/>
      <c r="BA8" s="19"/>
    </row>
    <row r="9" spans="1:45" s="20" customFormat="1" ht="21.75" customHeight="1" thickBot="1">
      <c r="A9" s="21"/>
      <c r="B9" s="21"/>
      <c r="C9" s="120" t="s">
        <v>0</v>
      </c>
      <c r="D9" s="123" t="s">
        <v>3</v>
      </c>
      <c r="E9" s="126" t="s">
        <v>65</v>
      </c>
      <c r="F9" s="128" t="s">
        <v>4</v>
      </c>
      <c r="G9" s="116" t="s">
        <v>83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8"/>
    </row>
    <row r="10" spans="1:45" s="20" customFormat="1" ht="23.25" customHeight="1" thickBot="1">
      <c r="A10" s="21"/>
      <c r="B10" s="21"/>
      <c r="C10" s="121"/>
      <c r="D10" s="124"/>
      <c r="E10" s="127"/>
      <c r="F10" s="129"/>
      <c r="G10" s="54" t="s">
        <v>28</v>
      </c>
      <c r="H10" s="40" t="s">
        <v>29</v>
      </c>
      <c r="I10" s="40" t="s">
        <v>30</v>
      </c>
      <c r="J10" s="40" t="s">
        <v>31</v>
      </c>
      <c r="K10" s="40" t="s">
        <v>75</v>
      </c>
      <c r="L10" s="40" t="s">
        <v>32</v>
      </c>
      <c r="M10" s="40" t="s">
        <v>33</v>
      </c>
      <c r="N10" s="39" t="s">
        <v>79</v>
      </c>
      <c r="O10" s="40" t="s">
        <v>44</v>
      </c>
      <c r="P10" s="40" t="s">
        <v>59</v>
      </c>
      <c r="Q10" s="39" t="s">
        <v>69</v>
      </c>
      <c r="R10" s="40" t="s">
        <v>39</v>
      </c>
      <c r="S10" s="40" t="s">
        <v>37</v>
      </c>
      <c r="T10" s="40" t="s">
        <v>54</v>
      </c>
      <c r="U10" s="40" t="s">
        <v>43</v>
      </c>
      <c r="V10" s="40" t="s">
        <v>38</v>
      </c>
      <c r="W10" s="40" t="s">
        <v>50</v>
      </c>
      <c r="X10" s="40" t="s">
        <v>41</v>
      </c>
      <c r="Y10" s="40" t="s">
        <v>48</v>
      </c>
      <c r="Z10" s="40" t="s">
        <v>45</v>
      </c>
      <c r="AA10" s="40" t="s">
        <v>70</v>
      </c>
      <c r="AB10" s="40" t="s">
        <v>47</v>
      </c>
      <c r="AC10" s="40" t="s">
        <v>71</v>
      </c>
      <c r="AD10" s="40" t="s">
        <v>98</v>
      </c>
      <c r="AE10" s="40" t="s">
        <v>72</v>
      </c>
      <c r="AF10" s="40" t="s">
        <v>53</v>
      </c>
      <c r="AG10" s="40" t="s">
        <v>46</v>
      </c>
      <c r="AH10" s="40" t="s">
        <v>73</v>
      </c>
      <c r="AI10" s="40" t="s">
        <v>52</v>
      </c>
      <c r="AJ10" s="40" t="s">
        <v>34</v>
      </c>
      <c r="AK10" s="40" t="s">
        <v>42</v>
      </c>
      <c r="AL10" s="40" t="s">
        <v>49</v>
      </c>
      <c r="AM10" s="40" t="s">
        <v>51</v>
      </c>
      <c r="AN10" s="40" t="s">
        <v>35</v>
      </c>
      <c r="AO10" s="40" t="s">
        <v>36</v>
      </c>
      <c r="AP10" s="40" t="s">
        <v>55</v>
      </c>
      <c r="AQ10" s="40" t="s">
        <v>74</v>
      </c>
      <c r="AR10" s="40" t="s">
        <v>40</v>
      </c>
      <c r="AS10" s="41" t="s">
        <v>27</v>
      </c>
    </row>
    <row r="11" spans="1:45" s="20" customFormat="1" ht="19.5" customHeight="1" thickBot="1">
      <c r="A11" s="21"/>
      <c r="B11" s="21"/>
      <c r="C11" s="122"/>
      <c r="D11" s="125"/>
      <c r="E11" s="70" t="s">
        <v>25</v>
      </c>
      <c r="F11" s="71" t="s">
        <v>24</v>
      </c>
      <c r="G11" s="113" t="s">
        <v>84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5"/>
    </row>
    <row r="12" spans="1:42" s="20" customFormat="1" ht="12" customHeight="1" thickBot="1">
      <c r="A12" s="21"/>
      <c r="B12" s="21"/>
      <c r="C12" s="42"/>
      <c r="D12" s="42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0" customFormat="1" ht="19.5" customHeight="1" thickBot="1">
      <c r="A13" s="21"/>
      <c r="B13" s="21"/>
      <c r="C13" s="75" t="s">
        <v>58</v>
      </c>
      <c r="D13" s="4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</row>
    <row r="14" spans="1:45" s="20" customFormat="1" ht="19.5" customHeight="1">
      <c r="A14" s="20">
        <f>WEEKDAY(F14)</f>
        <v>5</v>
      </c>
      <c r="C14" s="45" t="str">
        <f>'  MAIN  '!A12</f>
        <v>NORTHERN VOLITION</v>
      </c>
      <c r="D14" s="46" t="str">
        <f>'  MAIN  '!D12</f>
        <v>1611N</v>
      </c>
      <c r="E14" s="33">
        <f>'  MAIN  '!G12</f>
        <v>42703</v>
      </c>
      <c r="F14" s="33">
        <f>'  MAIN  '!I12</f>
        <v>42712</v>
      </c>
      <c r="G14" s="33">
        <f>IF(A14=1,F14+6,IF(A14=2,F14+5,IF(A14=3,F14+4,IF(A14=4,F14+5,IF(A14=5,F14+4,IF(A14=6,F14+3,F14+3))))))</f>
        <v>42716</v>
      </c>
      <c r="H14" s="33">
        <f>IF(A14=1,F14+6,IF(A14=2,F14+5,IF(A14=3,F14+4,IF(A14=4,F14+5,IF(A14=5,F14+4,IF(A14=6,F14+3,F14+3))))))</f>
        <v>42716</v>
      </c>
      <c r="I14" s="33">
        <f>IF(A14=1,F14+7,IF(A14=2,F14+6,IF(A14=3,F14+5,IF(A14=4,F14+6,IF(A14=5,F14+5,IF(A14=6,F14+4,F14+6))))))</f>
        <v>42717</v>
      </c>
      <c r="J14" s="33">
        <f>IF(A14=1,F14+6,IF(A14=2,F14+5,IF(A14=3,F14+7,IF(A14=4,F14+6,IF(A14=5,F14+5,IF(A14=6,F14+4,F14+3))))))</f>
        <v>42717</v>
      </c>
      <c r="K14" s="33">
        <f>IF(A14=1,F14+6,IF(A14=2,F14+5,IF(A14=3,F14+7,IF(A14=4,F14+6,IF(A14=5,F14+5,IF(A14=6,F14+4,F14+3))))))</f>
        <v>42717</v>
      </c>
      <c r="L14" s="33">
        <f>IF(A14=1,F14+6,IF(A14=2,F14+5,IF(A14=3,F14+7,IF(A14=4,F14+6,IF(A14=5,F14+5,IF(A14=6,F14+4,F14+3))))))</f>
        <v>42717</v>
      </c>
      <c r="M14" s="33">
        <f>IF(A14=1,F14+6,IF(A14=2,F14+5,IF(A14=3,F14+7,IF(A14=4,F14+6,IF(A14=5,F14+5,IF(A14=6,F14+4,F14+3))))))</f>
        <v>42717</v>
      </c>
      <c r="N14" s="33">
        <f>IF(A14=1,F14+3,IF(A14=2,F14+9,IF(A14=3,F14+8,IF(A14=4,F14+7,IF(A14=5,F14+6,IF(A14=6,F14+5,F14+4))))))</f>
        <v>42718</v>
      </c>
      <c r="O14" s="33">
        <f>IF(A14=1,F14+4,IF(A14=2,F14+3,IF(A14=3,F14+6,IF(A14=4,F14+5,IF(A14=5,F14+4,IF(A14=6,F14+3,F14+5))))))</f>
        <v>42716</v>
      </c>
      <c r="P14" s="33">
        <f>IF(A14=1,F14+4,IF(A14=2,F14+3,IF(A14=3,F14+6,IF(A14=4,F14+5,IF(A14=5,F14+4,IF(A14=6,F14+3,F14+5))))))</f>
        <v>42716</v>
      </c>
      <c r="Q14" s="33">
        <f>IF(A14=1,F14+2,IF(A14=2,F14+5,IF(A14=3,F14+4,IF(A14=4,F14+6,IF(A14=5,F14+5,IF(A14=6,F14+4,F14+3))))))</f>
        <v>42717</v>
      </c>
      <c r="R14" s="33">
        <f>IF(A14=1,F14+4,IF(A14=2,F14+3,IF(A14=3,F14+2,IF(A14=4,F14+8,IF(A14=5,F14+7,IF(A14=6,F14+6,F14+5))))))</f>
        <v>42719</v>
      </c>
      <c r="S14" s="33">
        <f>IF(A14=1,F14+2,IF(A14=2,F14+5,IF(A14=3,F14+4,IF(A14=4,F14+6,IF(A14=5,F14+5,IF(A14=6,F14+4,F14+3))))))</f>
        <v>42717</v>
      </c>
      <c r="T14" s="33">
        <f>IF(A14=1,F14+6,IF(A14=2,F14+5,IF(A14=3,F14+11,IF(A14=4,F14+10,IF(A14=5,F14+9,IF(A14=6,F14+8,F14+7))))))</f>
        <v>42721</v>
      </c>
      <c r="U14" s="33">
        <f>IF(A14=1,F14+12,IF(A14=2,F14+11,IF(A14=3,F14+10,IF(A14=4,F14+9,IF(A14=5,F14+8,IF(A14=6,F14+7,F14+6))))))</f>
        <v>42720</v>
      </c>
      <c r="V14" s="33">
        <f>IF(A14=1,F14+12,IF(A14=2,F14+11,IF(A14=3,F14+10,IF(A14=4,F14+9,IF(A14=5,F14+8,IF(A14=6,F14+7,F14+6))))))</f>
        <v>42720</v>
      </c>
      <c r="W14" s="33">
        <f>IF(A14=1,F14+4,IF(A14=2,F14+3,IF(A14=3,F14+2,IF(A14=4,F14+8,IF(A14=5,AG14+7,IF(A14=6,F14+6,F14+5))))))</f>
        <v>42724</v>
      </c>
      <c r="X14" s="33">
        <f>IF(A14=1,F14+5,IF(A14=2,F14+4,IF(A14=3,F14+3,IF(A14=4,F14+9,IF(A14=5,F14+8,IF(A14=6,F14+7,F14+6))))))</f>
        <v>42720</v>
      </c>
      <c r="Y14" s="33">
        <f>IF(A14=1,F14+3,IF(A14=2,F14+9,IF(A14=3,F14+8,IF(A14=4,F14+7,IF(A14=5,F14+6,IF(A14=6,F14+5,F14+4))))))</f>
        <v>42718</v>
      </c>
      <c r="Z14" s="33">
        <f>IF(A14=1,F14+5,IF(A14=2,F14+4,IF(A14=3,F14+10,IF(A14=4,F14+9,IF(A14=5,F14+8,IF(A14=6,F14+7,F14+6))))))</f>
        <v>42720</v>
      </c>
      <c r="AA14" s="33">
        <f>IF(A14=1,F14+6,IF(A14=2,F14+5,IF(A14=3,F14+11,IF(A14=4,F14+10,IF(A14=5,F14+9,IF(A14=6,F14+8,F14+7))))))</f>
        <v>42721</v>
      </c>
      <c r="AB14" s="33">
        <f>IF(A14=1,F14+6,IF(A14=2,F14+5,IF(A14=3,F14+11,IF(A14=4,F14+10,IF(A14=5,F14+9,IF(A14=6,F14+8,F14+7))))))</f>
        <v>42721</v>
      </c>
      <c r="AC14" s="33">
        <f>IF(A14=1,F14+5,IF(A14=2,F14+9,IF(A14=3,F14+8,IF(A14=4,F14+7,IF(A14=5,F14+6,IF(A14=6,F14+5,F14+6))))))</f>
        <v>42718</v>
      </c>
      <c r="AD14" s="33">
        <f>IF(A14=1,F14+6,IF(A14=2,F14+5,IF(A14=3,F14+4,IF(A14=4,F14+10,IF(A14=9,F14+9,IF(A14=6,F14+8,F14+7))))))</f>
        <v>42719</v>
      </c>
      <c r="AE14" s="33">
        <f>IF(A14=1,F14+5,IF(A14=2,F14+9,IF(A14=3,F14+8,IF(A14=4,F14+7,IF(A14=5,F14+6,IF(A14=6,F14+5,F14+6))))))</f>
        <v>42718</v>
      </c>
      <c r="AF14" s="33">
        <f>IF(A14=1,F14+6,IF(A14=2,F14+5,IF(A14=3,F14+11,IF(A14=4,F14+10,IF(A14=5,F14+9,IF(A14=6,F14+8,F14+7))))))</f>
        <v>42721</v>
      </c>
      <c r="AG14" s="33">
        <f>IF(A14=1,F14+9,IF(A14=2,F14+8,IF(A14=3,F14+7,IF(A14=4,F14+6,IF(A14=5,F14+5,IF(A14=6,F14+4,F14+10))))))</f>
        <v>42717</v>
      </c>
      <c r="AH14" s="33">
        <f>IF(A14=1,F14+5,IF(A14=2,F14+4,IF(A14=3,F14+10,IF(A14=4,F14+9,IF(A14=5,F14+8,IF(A14=6,F14+7,F14+6))))))</f>
        <v>42720</v>
      </c>
      <c r="AI14" s="33">
        <f>IF(A14=1,F14+6,IF(A14=2,F14+5,IF(A14=3,F14+4,IF(A14=4,F14+10,IF(A14=9,F14+9,IF(A14=6,F14+8,F14+7))))))</f>
        <v>42719</v>
      </c>
      <c r="AJ14" s="33">
        <f>IF(A14=1,F14+4,IF(A14=2,F14+3,IF(A14=3,F14+7,IF(A14=4,F14+6,IF(A14=5,F14+5,IF(A14=6,F14+4,F14+5))))))</f>
        <v>42717</v>
      </c>
      <c r="AK14" s="33">
        <f>IF(A14=1,F14+4,IF(A14=2,F14+3,IF(A14=3,F14+7,IF(A14=4,F14+6,IF(A14=5,F14+5,IF(A14=6,F14+4,F14+5))))))</f>
        <v>42717</v>
      </c>
      <c r="AL14" s="33">
        <f>IF(A14=1,F14+8,IF(A14=2,F14+7,IF(A14=3,F14+6,IF(A14=4,F14+5,IF(A14=5,F14+4,IF(A14=6,F14+3,F14+2))))))</f>
        <v>42716</v>
      </c>
      <c r="AM14" s="33">
        <f>IF(A14=1,F14+4,IF(A14=2,F14+8,IF(A14=3,F14+7,IF(A14=4,F14+6,IF(A14=5,F14+5,IF(A14=6,F14+4,F14+3))))))</f>
        <v>42717</v>
      </c>
      <c r="AN14" s="33">
        <f>IF(A14=1,F14+4,IF(A14=2,F14+3,IF(A14=3,F14+9,IF(A14=4,F14+8,IF(A14=5,F14+7,IF(A14=6,F14+6,F14+5))))))</f>
        <v>42719</v>
      </c>
      <c r="AO14" s="33">
        <f>IF(A14=1,F14+5,IF(A14=2,F14+4,IF(A14=3,F14+10,IF(A14=4,F14+9,IF(A14=5,F14+8,IF(A14=6,F14+7,F14+6))))))</f>
        <v>42720</v>
      </c>
      <c r="AP14" s="33">
        <f>IF(A14=1,F14+4,IF(A14=2,F14+5,IF(A14=3,F14+9,IF(A14=4,F14+8,IF(A14=5,F14+7,IF(A14=6,F14+6,F14+5))))))</f>
        <v>42719</v>
      </c>
      <c r="AQ14" s="33">
        <f>IF(A14=1,F14+4,IF(A14=2,F14+3,IF(A14=3,F14+8,IF(A14=4,F14+7,IF(A14=5,F14+6,IF(A14=6,F14+5,F14+5))))))</f>
        <v>42718</v>
      </c>
      <c r="AR14" s="33">
        <f>IF(A14=1,F14+5,IF(A14=2,F14+4,IF(A14=3,F14+3,IF(A14=4,F14+9,IF(A14=5,F14+8,IF(A14=6,F14+7,F14+6))))))</f>
        <v>42720</v>
      </c>
      <c r="AS14" s="34">
        <f>IF(A14=1,F14+6,IF(A14=2,F14+5,IF(A14=3,F14+9,IF(A14=4,F14+8,IF(A14=5,F14+7,IF(A14=6,F14+6,F14+7))))))</f>
        <v>42719</v>
      </c>
    </row>
    <row r="15" spans="1:45" s="20" customFormat="1" ht="19.5" customHeight="1">
      <c r="A15" s="20">
        <f>WEEKDAY(F15)</f>
        <v>5</v>
      </c>
      <c r="C15" s="47" t="str">
        <f>'  MAIN  '!A13</f>
        <v>CIMBRIA</v>
      </c>
      <c r="D15" s="44" t="str">
        <f>'  MAIN  '!D13</f>
        <v>0008N</v>
      </c>
      <c r="E15" s="35">
        <f>'  MAIN  '!G13</f>
        <v>42710</v>
      </c>
      <c r="F15" s="35">
        <f>'  MAIN  '!I13</f>
        <v>42719</v>
      </c>
      <c r="G15" s="35">
        <f>IF(A15=1,F15+6,IF(A15=2,F15+5,IF(A15=3,F15+4,IF(A15=4,F15+5,IF(A15=5,F15+4,IF(A15=6,F15+3,F15+3))))))</f>
        <v>42723</v>
      </c>
      <c r="H15" s="35">
        <f>IF(A15=1,F15+6,IF(A15=2,F15+5,IF(A15=3,F15+4,IF(A15=4,F15+5,IF(A15=5,F15+4,IF(A15=6,F15+3,F15+3))))))</f>
        <v>42723</v>
      </c>
      <c r="I15" s="35">
        <f>IF(A15=1,F15+7,IF(A15=2,F15+6,IF(A15=3,F15+5,IF(A15=4,F15+6,IF(A15=5,F15+5,IF(A15=6,F15+4,F15+6))))))</f>
        <v>42724</v>
      </c>
      <c r="J15" s="35">
        <f>IF(A15=1,F15+6,IF(A15=2,F15+5,IF(A15=3,F15+7,IF(A15=4,F15+6,IF(A15=5,F15+5,IF(A15=6,F15+4,F15+3))))))</f>
        <v>42724</v>
      </c>
      <c r="K15" s="35">
        <f>IF(A15=1,F15+6,IF(A15=2,F15+5,IF(A15=3,F15+7,IF(A15=4,F15+6,IF(A15=5,F15+5,IF(A15=6,F15+4,F15+3))))))</f>
        <v>42724</v>
      </c>
      <c r="L15" s="35">
        <f>IF(A15=1,F15+6,IF(A15=2,F15+5,IF(A15=3,F15+7,IF(A15=4,F15+6,IF(A15=5,F15+5,IF(A15=6,F15+4,F15+3))))))</f>
        <v>42724</v>
      </c>
      <c r="M15" s="35">
        <f>IF(A15=1,F15+6,IF(A15=2,F15+5,IF(A15=3,F15+7,IF(A15=4,F15+6,IF(A15=5,F15+5,IF(A15=6,F15+4,F15+3))))))</f>
        <v>42724</v>
      </c>
      <c r="N15" s="35">
        <f>IF(A15=1,F15+3,IF(A15=2,F15+9,IF(A15=3,F15+8,IF(A15=4,F15+7,IF(A15=5,F15+6,IF(A15=6,F15+5,F15+4))))))</f>
        <v>42725</v>
      </c>
      <c r="O15" s="35">
        <f>IF(A15=1,F15+4,IF(A15=2,F15+3,IF(A15=3,F15+6,IF(A15=4,F15+5,IF(A15=5,F15+4,IF(A15=6,F15+3,F15+5))))))</f>
        <v>42723</v>
      </c>
      <c r="P15" s="35">
        <f>IF(A15=1,F15+4,IF(A15=2,F15+3,IF(A15=3,F15+6,IF(A15=4,F15+5,IF(A15=5,F15+4,IF(A15=6,F15+3,F15+5))))))</f>
        <v>42723</v>
      </c>
      <c r="Q15" s="35">
        <f>IF(A15=1,F15+2,IF(A15=2,F15+5,IF(A15=3,F15+4,IF(A15=4,F15+6,IF(A15=5,F15+5,IF(A15=6,F15+4,F15+3))))))</f>
        <v>42724</v>
      </c>
      <c r="R15" s="35">
        <f>IF(A15=1,F15+4,IF(A15=2,F15+3,IF(A15=3,F15+2,IF(A15=4,F15+8,IF(A15=5,F15+7,IF(A15=6,F15+6,F15+5))))))</f>
        <v>42726</v>
      </c>
      <c r="S15" s="35">
        <f>IF(A15=1,F15+2,IF(A15=2,F15+5,IF(A15=3,F15+4,IF(A15=4,F15+6,IF(A15=5,F15+5,IF(A15=6,F15+4,F15+3))))))</f>
        <v>42724</v>
      </c>
      <c r="T15" s="35">
        <f>IF(A15=1,F15+6,IF(A15=2,F15+5,IF(A15=3,F15+11,IF(A15=4,F15+10,IF(A15=5,F15+9,IF(A15=6,F15+8,F15+7))))))</f>
        <v>42728</v>
      </c>
      <c r="U15" s="35">
        <f>IF(A15=1,F15+12,IF(A15=2,F15+11,IF(A15=3,F15+10,IF(A15=4,F15+9,IF(A15=5,F15+8,IF(A15=6,F15+7,F15+6))))))</f>
        <v>42727</v>
      </c>
      <c r="V15" s="35">
        <f>IF(A15=1,F15+12,IF(A15=2,F15+11,IF(A15=3,F15+10,IF(A15=4,F15+9,IF(A15=5,F15+8,IF(A15=6,F15+7,F15+6))))))</f>
        <v>42727</v>
      </c>
      <c r="W15" s="35">
        <f>IF(A15=1,F15+4,IF(A15=2,F15+3,IF(A15=3,F15+2,IF(A15=4,F15+8,IF(A15=5,AG15+7,IF(A15=6,F15+6,F15+5))))))</f>
        <v>42731</v>
      </c>
      <c r="X15" s="35">
        <f>IF(A15=1,F15+5,IF(A15=2,F15+4,IF(A15=3,F15+3,IF(A15=4,F15+9,IF(A15=5,F15+8,IF(A15=6,F15+7,F15+6))))))</f>
        <v>42727</v>
      </c>
      <c r="Y15" s="35">
        <f>IF(A15=1,F15+3,IF(A15=2,F15+9,IF(A15=3,F15+8,IF(A15=4,F15+7,IF(A15=5,F15+6,IF(A15=6,F15+5,F15+4))))))</f>
        <v>42725</v>
      </c>
      <c r="Z15" s="35">
        <f>IF(A15=1,F15+5,IF(A15=2,F15+4,IF(A15=3,F15+10,IF(A15=4,F15+9,IF(A15=5,F15+8,IF(A15=6,F15+7,F15+6))))))</f>
        <v>42727</v>
      </c>
      <c r="AA15" s="35">
        <f>IF(A15=1,F15+6,IF(A15=2,F15+5,IF(A15=3,F15+11,IF(A15=4,F15+10,IF(A15=5,F15+9,IF(A15=6,F15+8,F15+7))))))</f>
        <v>42728</v>
      </c>
      <c r="AB15" s="35">
        <f>IF(A15=1,F15+6,IF(A15=2,F15+5,IF(A15=3,F15+11,IF(A15=4,F15+10,IF(A15=5,F15+9,IF(A15=6,F15+8,F15+7))))))</f>
        <v>42728</v>
      </c>
      <c r="AC15" s="35">
        <f>IF(A15=1,F15+5,IF(A15=2,F15+9,IF(A15=3,F15+8,IF(A15=4,F15+7,IF(A15=5,F15+6,IF(A15=6,F15+5,F15+6))))))</f>
        <v>42725</v>
      </c>
      <c r="AD15" s="35">
        <f aca="true" t="shared" si="0" ref="AD15:AD47">IF(A15=1,F15+6,IF(A15=2,F15+5,IF(A15=3,F15+4,IF(A15=4,F15+10,IF(A15=9,F15+9,IF(A15=6,F15+8,F15+7))))))</f>
        <v>42726</v>
      </c>
      <c r="AE15" s="35">
        <f>IF(A15=1,F15+5,IF(A15=2,F15+9,IF(A15=3,F15+8,IF(A15=4,F15+7,IF(A15=5,F15+6,IF(A15=6,F15+5,F15+6))))))</f>
        <v>42725</v>
      </c>
      <c r="AF15" s="35">
        <f>IF(A15=1,F15+6,IF(A15=2,F15+5,IF(A15=3,F15+11,IF(A15=4,F15+10,IF(A15=5,F15+9,IF(A15=6,F15+8,F15+7))))))</f>
        <v>42728</v>
      </c>
      <c r="AG15" s="35">
        <f>IF(A15=1,F15+9,IF(A15=2,F15+8,IF(A15=3,F15+7,IF(A15=4,F15+6,IF(A15=5,F15+5,IF(A15=6,F15+4,F15+10))))))</f>
        <v>42724</v>
      </c>
      <c r="AH15" s="35">
        <f>IF(A15=1,F15+5,IF(A15=2,F15+4,IF(A15=3,F15+10,IF(A15=4,F15+9,IF(A15=5,F15+8,IF(A15=6,F15+7,F15+6))))))</f>
        <v>42727</v>
      </c>
      <c r="AI15" s="35">
        <f>IF(A15=1,F15+6,IF(A15=2,F15+5,IF(A15=3,F15+4,IF(A15=4,F15+10,IF(A15=9,F15+9,IF(A15=6,F15+8,F15+7))))))</f>
        <v>42726</v>
      </c>
      <c r="AJ15" s="35">
        <f>IF(A15=1,F15+4,IF(A15=2,F15+3,IF(A15=3,F15+7,IF(A15=4,F15+6,IF(A15=5,F15+5,IF(A15=6,F15+4,F15+5))))))</f>
        <v>42724</v>
      </c>
      <c r="AK15" s="35">
        <f>IF(A15=1,F15+4,IF(A15=2,F15+3,IF(A15=3,F15+7,IF(A15=4,F15+6,IF(A15=5,F15+5,IF(A15=6,F15+4,F15+5))))))</f>
        <v>42724</v>
      </c>
      <c r="AL15" s="35">
        <f>IF(A15=1,F15+8,IF(A15=2,F15+7,IF(A15=3,F15+6,IF(A15=4,F15+5,IF(A15=5,F15+4,IF(A15=6,F15+3,F15+2))))))</f>
        <v>42723</v>
      </c>
      <c r="AM15" s="35">
        <f>IF(A15=1,F15+4,IF(A15=2,F15+8,IF(A15=3,F15+7,IF(A15=4,F15+6,IF(A15=5,F15+5,IF(A15=6,F15+4,F15+3))))))</f>
        <v>42724</v>
      </c>
      <c r="AN15" s="35">
        <f>IF(A15=1,F15+4,IF(A15=2,F15+3,IF(A15=3,F15+9,IF(A15=4,F15+8,IF(A15=5,F15+7,IF(A15=6,F15+6,F15+5))))))</f>
        <v>42726</v>
      </c>
      <c r="AO15" s="35">
        <f>IF(A15=1,F15+5,IF(A15=2,F15+4,IF(A15=3,F15+10,IF(A15=4,F15+9,IF(A15=5,F15+8,IF(A15=6,F15+7,F15+6))))))</f>
        <v>42727</v>
      </c>
      <c r="AP15" s="35">
        <f>IF(A15=1,F15+4,IF(A15=2,F15+5,IF(A15=3,F15+9,IF(A15=4,F15+8,IF(A15=5,F15+7,IF(A15=6,F15+6,F15+5))))))</f>
        <v>42726</v>
      </c>
      <c r="AQ15" s="35">
        <f>IF(A15=1,F15+4,IF(A15=2,F15+3,IF(A15=3,F15+8,IF(A15=4,F15+7,IF(A15=5,F15+6,IF(A15=6,F15+5,F15+5))))))</f>
        <v>42725</v>
      </c>
      <c r="AR15" s="35">
        <f>IF(A15=1,F15+5,IF(A15=2,F15+4,IF(A15=3,F15+3,IF(A15=4,F15+9,IF(A15=5,F15+8,IF(A15=6,F15+7,F15+6))))))</f>
        <v>42727</v>
      </c>
      <c r="AS15" s="36">
        <f>IF(A15=1,F15+6,IF(A15=2,F15+5,IF(A15=3,F15+9,IF(A15=4,F15+8,IF(A15=5,F15+7,IF(A15=6,F15+6,F15+7))))))</f>
        <v>42726</v>
      </c>
    </row>
    <row r="16" spans="1:45" s="20" customFormat="1" ht="19.5" customHeight="1">
      <c r="A16" s="20">
        <f>WEEKDAY(F16)</f>
        <v>5</v>
      </c>
      <c r="C16" s="48" t="str">
        <f>'  MAIN  '!A14</f>
        <v>CAPE MAHON</v>
      </c>
      <c r="D16" s="43" t="str">
        <f>'  MAIN  '!D14</f>
        <v>1603N</v>
      </c>
      <c r="E16" s="37">
        <f>'  MAIN  '!G14</f>
        <v>42717</v>
      </c>
      <c r="F16" s="37">
        <f>'  MAIN  '!I14</f>
        <v>42726</v>
      </c>
      <c r="G16" s="37">
        <f>IF(A16=1,F16+6,IF(A16=2,F16+5,IF(A16=3,F16+4,IF(A16=4,F16+5,IF(A16=5,F16+4,IF(A16=6,F16+3,F16+3))))))</f>
        <v>42730</v>
      </c>
      <c r="H16" s="37">
        <f>IF(A16=1,F16+6,IF(A16=2,F16+5,IF(A16=3,F16+4,IF(A16=4,F16+5,IF(A16=5,F16+4,IF(A16=6,F16+3,F16+3))))))</f>
        <v>42730</v>
      </c>
      <c r="I16" s="37">
        <f>IF(A16=1,F16+7,IF(A16=2,F16+6,IF(A16=3,F16+5,IF(A16=4,F16+6,IF(A16=5,F16+5,IF(A16=6,F16+4,F16+6))))))</f>
        <v>42731</v>
      </c>
      <c r="J16" s="37">
        <f>IF(A16=1,F16+6,IF(A16=2,F16+5,IF(A16=3,F16+7,IF(A16=4,F16+6,IF(A16=5,F16+5,IF(A16=6,F16+4,F16+3))))))</f>
        <v>42731</v>
      </c>
      <c r="K16" s="37">
        <f>IF(A16=1,F16+6,IF(A16=2,F16+5,IF(A16=3,F16+7,IF(A16=4,F16+6,IF(A16=5,F16+5,IF(A16=6,F16+4,F16+3))))))</f>
        <v>42731</v>
      </c>
      <c r="L16" s="37">
        <f>IF(A16=1,F16+6,IF(A16=2,F16+5,IF(A16=3,F16+7,IF(A16=4,F16+6,IF(A16=5,F16+5,IF(A16=6,F16+4,F16+3))))))</f>
        <v>42731</v>
      </c>
      <c r="M16" s="37">
        <f>IF(A16=1,F16+6,IF(A16=2,F16+5,IF(A16=3,F16+7,IF(A16=4,F16+6,IF(A16=5,F16+5,IF(A16=6,F16+4,F16+3))))))</f>
        <v>42731</v>
      </c>
      <c r="N16" s="37">
        <f>IF(A16=1,F16+3,IF(A16=2,F16+9,IF(A16=3,F16+8,IF(A16=4,F16+7,IF(A16=5,F16+6,IF(A16=6,F16+5,F16+4))))))</f>
        <v>42732</v>
      </c>
      <c r="O16" s="37">
        <f>IF(A16=1,F16+4,IF(A16=2,F16+3,IF(A16=3,F16+6,IF(A16=4,F16+5,IF(A16=5,F16+4,IF(A16=6,F16+3,F16+5))))))</f>
        <v>42730</v>
      </c>
      <c r="P16" s="37">
        <f>IF(A16=1,F16+4,IF(A16=2,F16+3,IF(A16=3,F16+6,IF(A16=4,F16+5,IF(A16=5,F16+4,IF(A16=6,F16+3,F16+5))))))</f>
        <v>42730</v>
      </c>
      <c r="Q16" s="37">
        <f>IF(A16=1,F16+2,IF(A16=2,F16+5,IF(A16=3,F16+4,IF(A16=4,F16+6,IF(A16=5,F16+5,IF(A16=6,F16+4,F16+3))))))</f>
        <v>42731</v>
      </c>
      <c r="R16" s="37">
        <f>IF(A16=1,F16+4,IF(A16=2,F16+3,IF(A16=3,F16+2,IF(A16=4,F16+8,IF(A16=5,F16+7,IF(A16=6,F16+6,F16+5))))))</f>
        <v>42733</v>
      </c>
      <c r="S16" s="37">
        <f>IF(A16=1,F16+2,IF(A16=2,F16+5,IF(A16=3,F16+4,IF(A16=4,F16+6,IF(A16=5,F16+5,IF(A16=6,F16+4,F16+3))))))</f>
        <v>42731</v>
      </c>
      <c r="T16" s="37">
        <f>IF(A16=1,F16+6,IF(A16=2,F16+5,IF(A16=3,F16+11,IF(A16=4,F16+10,IF(A16=5,F16+9,IF(A16=6,F16+8,F16+7))))))</f>
        <v>42735</v>
      </c>
      <c r="U16" s="37">
        <f>IF(A16=1,F16+12,IF(A16=2,F16+11,IF(A16=3,F16+10,IF(A16=4,F16+9,IF(A16=5,F16+8,IF(A16=6,F16+7,F16+6))))))</f>
        <v>42734</v>
      </c>
      <c r="V16" s="37">
        <f>IF(A16=1,F16+12,IF(A16=2,F16+11,IF(A16=3,F16+10,IF(A16=4,F16+9,IF(A16=5,F16+8,IF(A16=6,F16+7,F16+6))))))</f>
        <v>42734</v>
      </c>
      <c r="W16" s="37">
        <f>IF(A16=1,F16+4,IF(A16=2,F16+3,IF(A16=3,F16+2,IF(A16=4,F16+8,IF(A16=5,AG16+7,IF(A16=6,F16+6,F16+5))))))</f>
        <v>42738</v>
      </c>
      <c r="X16" s="37">
        <f>IF(A16=1,F16+5,IF(A16=2,F16+4,IF(A16=3,F16+3,IF(A16=4,F16+9,IF(A16=5,F16+8,IF(A16=6,F16+7,F16+6))))))</f>
        <v>42734</v>
      </c>
      <c r="Y16" s="37">
        <f>IF(A16=1,F16+3,IF(A16=2,F16+9,IF(A16=3,F16+8,IF(A16=4,F16+7,IF(A16=5,F16+6,IF(A16=6,F16+5,F16+4))))))</f>
        <v>42732</v>
      </c>
      <c r="Z16" s="37">
        <f>IF(A16=1,F16+5,IF(A16=2,F16+4,IF(A16=3,F16+10,IF(A16=4,F16+9,IF(A16=5,F16+8,IF(A16=6,F16+7,F16+6))))))</f>
        <v>42734</v>
      </c>
      <c r="AA16" s="37">
        <f>IF(A16=1,F16+6,IF(A16=2,F16+5,IF(A16=3,F16+11,IF(A16=4,F16+10,IF(A16=5,F16+9,IF(A16=6,F16+8,F16+7))))))</f>
        <v>42735</v>
      </c>
      <c r="AB16" s="37">
        <f>IF(A16=1,F16+6,IF(A16=2,F16+5,IF(A16=3,F16+11,IF(A16=4,F16+10,IF(A16=5,F16+9,IF(A16=6,F16+8,F16+7))))))</f>
        <v>42735</v>
      </c>
      <c r="AC16" s="37">
        <f>IF(A16=1,F16+5,IF(A16=2,F16+9,IF(A16=3,F16+8,IF(A16=4,F16+7,IF(A16=5,F16+6,IF(A16=6,F16+5,F16+6))))))</f>
        <v>42732</v>
      </c>
      <c r="AD16" s="37">
        <f t="shared" si="0"/>
        <v>42733</v>
      </c>
      <c r="AE16" s="37">
        <f>IF(A16=1,F16+5,IF(A16=2,F16+9,IF(A16=3,F16+8,IF(A16=4,F16+7,IF(A16=5,F16+6,IF(A16=6,F16+5,F16+6))))))</f>
        <v>42732</v>
      </c>
      <c r="AF16" s="37">
        <f>IF(A16=1,F16+6,IF(A16=2,F16+5,IF(A16=3,F16+11,IF(A16=4,F16+10,IF(A16=5,F16+9,IF(A16=6,F16+8,F16+7))))))</f>
        <v>42735</v>
      </c>
      <c r="AG16" s="37">
        <f>IF(A16=1,F16+9,IF(A16=2,F16+8,IF(A16=3,F16+7,IF(A16=4,F16+6,IF(A16=5,F16+5,IF(A16=6,F16+4,F16+10))))))</f>
        <v>42731</v>
      </c>
      <c r="AH16" s="37">
        <f>IF(A16=1,F16+5,IF(A16=2,F16+4,IF(A16=3,F16+10,IF(A16=4,F16+9,IF(A16=5,F16+8,IF(A16=6,F16+7,F16+6))))))</f>
        <v>42734</v>
      </c>
      <c r="AI16" s="37">
        <f>IF(A16=1,F16+6,IF(A16=2,F16+5,IF(A16=3,F16+4,IF(A16=4,F16+10,IF(A16=9,F16+9,IF(A16=6,F16+8,F16+7))))))</f>
        <v>42733</v>
      </c>
      <c r="AJ16" s="37">
        <f>IF(A16=1,F16+4,IF(A16=2,F16+3,IF(A16=3,F16+7,IF(A16=4,F16+6,IF(A16=5,F16+5,IF(A16=6,F16+4,F16+5))))))</f>
        <v>42731</v>
      </c>
      <c r="AK16" s="37">
        <f>IF(A16=1,F16+4,IF(A16=2,F16+3,IF(A16=3,F16+7,IF(A16=4,F16+6,IF(A16=5,F16+5,IF(A16=6,F16+4,F16+5))))))</f>
        <v>42731</v>
      </c>
      <c r="AL16" s="37">
        <f>IF(A16=1,F16+8,IF(A16=2,F16+7,IF(A16=3,F16+6,IF(A16=4,F16+5,IF(A16=5,F16+4,IF(A16=6,F16+3,F16+2))))))</f>
        <v>42730</v>
      </c>
      <c r="AM16" s="37">
        <f>IF(A16=1,F16+4,IF(A16=2,F16+8,IF(A16=3,F16+7,IF(A16=4,F16+6,IF(A16=5,F16+5,IF(A16=6,F16+4,F16+3))))))</f>
        <v>42731</v>
      </c>
      <c r="AN16" s="37">
        <f>IF(A16=1,F16+4,IF(A16=2,F16+3,IF(A16=3,F16+9,IF(A16=4,F16+8,IF(A16=5,F16+7,IF(A16=6,F16+6,F16+5))))))</f>
        <v>42733</v>
      </c>
      <c r="AO16" s="37">
        <f>IF(A16=1,F16+5,IF(A16=2,F16+4,IF(A16=3,F16+10,IF(A16=4,F16+9,IF(A16=5,F16+8,IF(A16=6,F16+7,F16+6))))))</f>
        <v>42734</v>
      </c>
      <c r="AP16" s="37">
        <f>IF(A16=1,F16+4,IF(A16=2,F16+5,IF(A16=3,F16+9,IF(A16=4,F16+8,IF(A16=5,F16+7,IF(A16=6,F16+6,F16+5))))))</f>
        <v>42733</v>
      </c>
      <c r="AQ16" s="37">
        <f>IF(A16=1,F16+4,IF(A16=2,F16+3,IF(A16=3,F16+8,IF(A16=4,F16+7,IF(A16=5,F16+6,IF(A16=6,F16+5,F16+5))))))</f>
        <v>42732</v>
      </c>
      <c r="AR16" s="37">
        <f>IF(A16=1,F16+5,IF(A16=2,F16+4,IF(A16=3,F16+3,IF(A16=4,F16+9,IF(A16=5,F16+8,IF(A16=6,F16+7,F16+6))))))</f>
        <v>42734</v>
      </c>
      <c r="AS16" s="38">
        <f>IF(A16=1,F16+6,IF(A16=2,F16+5,IF(A16=3,F16+9,IF(A16=4,F16+8,IF(A16=5,F16+7,IF(A16=6,F16+6,F16+7))))))</f>
        <v>42733</v>
      </c>
    </row>
    <row r="17" spans="1:45" s="21" customFormat="1" ht="21" customHeight="1">
      <c r="A17" s="20">
        <f>WEEKDAY(F17)</f>
        <v>5</v>
      </c>
      <c r="B17" s="20"/>
      <c r="C17" s="78" t="str">
        <f>'  MAIN  '!A15</f>
        <v>CARPATHIA</v>
      </c>
      <c r="D17" s="76" t="str">
        <f>'  MAIN  '!D15</f>
        <v>0029N</v>
      </c>
      <c r="E17" s="77">
        <f>'  MAIN  '!G15</f>
        <v>42724</v>
      </c>
      <c r="F17" s="77">
        <f>'  MAIN  '!I15</f>
        <v>42733</v>
      </c>
      <c r="G17" s="77">
        <f>IF(A17=1,F17+6,IF(A17=2,F17+5,IF(A17=3,F17+4,IF(A17=4,F17+5,IF(A17=5,F17+4,IF(A17=6,F17+3,F17+3))))))</f>
        <v>42737</v>
      </c>
      <c r="H17" s="77">
        <f>IF(A17=1,F17+6,IF(A17=2,F17+5,IF(A17=3,F17+4,IF(A17=4,F17+5,IF(A17=5,F17+4,IF(A17=6,F17+3,F17+3))))))</f>
        <v>42737</v>
      </c>
      <c r="I17" s="77">
        <f>IF(A17=1,F17+7,IF(A17=2,F17+6,IF(A17=3,F17+5,IF(A17=4,F17+6,IF(A17=5,F17+5,IF(A17=6,F17+4,F17+6))))))</f>
        <v>42738</v>
      </c>
      <c r="J17" s="77">
        <f>IF(A17=1,F17+6,IF(A17=2,F17+5,IF(A17=3,F17+7,IF(A17=4,F17+6,IF(A17=5,F17+5,IF(A17=6,F17+4,F17+3))))))</f>
        <v>42738</v>
      </c>
      <c r="K17" s="77">
        <f>IF(A17=1,F17+6,IF(A17=2,F17+5,IF(A17=3,F17+7,IF(A17=4,F17+6,IF(A17=5,F17+5,IF(A17=6,F17+4,F17+3))))))</f>
        <v>42738</v>
      </c>
      <c r="L17" s="77">
        <f>IF(A17=1,F17+6,IF(A17=2,F17+5,IF(A17=3,F17+7,IF(A17=4,F17+6,IF(A17=5,F17+5,IF(A17=6,F17+4,F17+3))))))</f>
        <v>42738</v>
      </c>
      <c r="M17" s="77">
        <f>IF(A17=1,F17+6,IF(A17=2,F17+5,IF(A17=3,F17+7,IF(A17=4,F17+6,IF(A17=5,F17+5,IF(A17=6,F17+4,F17+3))))))</f>
        <v>42738</v>
      </c>
      <c r="N17" s="77">
        <f>IF(A17=1,F17+3,IF(A17=2,F17+9,IF(A17=3,F17+8,IF(A17=4,F17+7,IF(A17=5,F17+6,IF(A17=6,F17+5,F17+4))))))</f>
        <v>42739</v>
      </c>
      <c r="O17" s="77">
        <f>IF(A17=1,F17+4,IF(A17=2,F17+3,IF(A17=3,F17+6,IF(A17=4,F17+5,IF(A17=5,F17+4,IF(A17=6,F17+3,F17+5))))))</f>
        <v>42737</v>
      </c>
      <c r="P17" s="77">
        <f>IF(A17=1,F17+4,IF(A17=2,F17+3,IF(A17=3,F17+6,IF(A17=4,F17+5,IF(A17=5,F17+4,IF(A17=6,F17+3,F17+5))))))</f>
        <v>42737</v>
      </c>
      <c r="Q17" s="77">
        <f>IF(A17=1,F17+2,IF(A17=2,F17+5,IF(A17=3,F17+4,IF(A17=4,F17+6,IF(A17=5,F17+5,IF(A17=6,F17+4,F17+3))))))</f>
        <v>42738</v>
      </c>
      <c r="R17" s="77">
        <f>IF(A17=1,F17+4,IF(A17=2,F17+3,IF(A17=3,F17+2,IF(A17=4,F17+8,IF(A17=5,F17+7,IF(A17=6,F17+6,F17+5))))))</f>
        <v>42740</v>
      </c>
      <c r="S17" s="77">
        <f>IF(A17=1,F17+2,IF(A17=2,F17+5,IF(A17=3,F17+4,IF(A17=4,F17+6,IF(A17=5,F17+5,IF(A17=6,F17+4,F17+3))))))</f>
        <v>42738</v>
      </c>
      <c r="T17" s="77">
        <f>IF(A17=1,F17+6,IF(A17=2,F17+5,IF(A17=3,F17+11,IF(A17=4,F17+10,IF(A17=5,F17+9,IF(A17=6,F17+8,F17+7))))))</f>
        <v>42742</v>
      </c>
      <c r="U17" s="77">
        <f>IF(A17=1,F17+12,IF(A17=2,F17+11,IF(A17=3,F17+10,IF(A17=4,F17+9,IF(A17=5,F17+8,IF(A17=6,F17+7,F17+6))))))</f>
        <v>42741</v>
      </c>
      <c r="V17" s="77">
        <f>IF(A17=1,F17+12,IF(A17=2,F17+11,IF(A17=3,F17+10,IF(A17=4,F17+9,IF(A17=5,F17+8,IF(A17=6,F17+7,F17+6))))))</f>
        <v>42741</v>
      </c>
      <c r="W17" s="77">
        <f>IF(A17=1,F17+4,IF(A17=2,F17+3,IF(A17=3,F17+2,IF(A17=4,F17+8,IF(A17=5,AG17+7,IF(A17=6,F17+6,F17+5))))))</f>
        <v>42745</v>
      </c>
      <c r="X17" s="77">
        <f>IF(A17=1,F17+5,IF(A17=2,F17+4,IF(A17=3,F17+3,IF(A17=4,F17+9,IF(A17=5,F17+8,IF(A17=6,F17+7,F17+6))))))</f>
        <v>42741</v>
      </c>
      <c r="Y17" s="77">
        <f>IF(A17=1,F17+3,IF(A17=2,F17+9,IF(A17=3,F17+8,IF(A17=4,F17+7,IF(A17=5,F17+6,IF(A17=6,F17+5,F17+4))))))</f>
        <v>42739</v>
      </c>
      <c r="Z17" s="77">
        <f>IF(A17=1,F17+5,IF(A17=2,F17+4,IF(A17=3,F17+10,IF(A17=4,F17+9,IF(A17=5,F17+8,IF(A17=6,F17+7,F17+6))))))</f>
        <v>42741</v>
      </c>
      <c r="AA17" s="77">
        <f>IF(A17=1,F17+6,IF(A17=2,F17+5,IF(A17=3,F17+11,IF(A17=4,F17+10,IF(A17=5,F17+9,IF(A17=6,F17+8,F17+7))))))</f>
        <v>42742</v>
      </c>
      <c r="AB17" s="77">
        <f>IF(A17=1,F17+6,IF(A17=2,F17+5,IF(A17=3,F17+11,IF(A17=4,F17+10,IF(A17=5,F17+9,IF(A17=6,F17+8,F17+7))))))</f>
        <v>42742</v>
      </c>
      <c r="AC17" s="77">
        <f>IF(A17=1,F17+5,IF(A17=2,F17+9,IF(A17=3,F17+8,IF(A17=4,F17+7,IF(A17=5,F17+6,IF(A17=6,F17+5,F17+6))))))</f>
        <v>42739</v>
      </c>
      <c r="AD17" s="77">
        <f t="shared" si="0"/>
        <v>42740</v>
      </c>
      <c r="AE17" s="77">
        <f>IF(A17=1,F17+5,IF(A17=2,F17+9,IF(A17=3,F17+8,IF(A17=4,F17+7,IF(A17=5,F17+6,IF(A17=6,F17+5,F17+6))))))</f>
        <v>42739</v>
      </c>
      <c r="AF17" s="77">
        <f>IF(A17=1,F17+6,IF(A17=2,F17+5,IF(A17=3,F17+11,IF(A17=4,F17+10,IF(A17=5,F17+9,IF(A17=6,F17+8,F17+7))))))</f>
        <v>42742</v>
      </c>
      <c r="AG17" s="77">
        <f>IF(A17=1,F17+9,IF(A17=2,F17+8,IF(A17=3,F17+7,IF(A17=4,F17+6,IF(A17=5,F17+5,IF(A17=6,F17+4,F17+10))))))</f>
        <v>42738</v>
      </c>
      <c r="AH17" s="77">
        <f>IF(A17=1,F17+5,IF(A17=2,F17+4,IF(A17=3,F17+10,IF(A17=4,F17+9,IF(A17=5,F17+8,IF(A17=6,F17+7,F17+6))))))</f>
        <v>42741</v>
      </c>
      <c r="AI17" s="77">
        <f>IF(A17=1,F17+6,IF(A17=2,F17+5,IF(A17=3,F17+4,IF(A17=4,F17+10,IF(A17=9,F17+9,IF(A17=6,F17+8,F17+7))))))</f>
        <v>42740</v>
      </c>
      <c r="AJ17" s="77">
        <f>IF(A17=1,F17+4,IF(A17=2,F17+3,IF(A17=3,F17+7,IF(A17=4,F17+6,IF(A17=5,F17+5,IF(A17=6,F17+4,F17+5))))))</f>
        <v>42738</v>
      </c>
      <c r="AK17" s="77">
        <f>IF(A17=1,F17+4,IF(A17=2,F17+3,IF(A17=3,F17+7,IF(A17=4,F17+6,IF(A17=5,F17+5,IF(A17=6,F17+4,F17+5))))))</f>
        <v>42738</v>
      </c>
      <c r="AL17" s="77">
        <f>IF(A17=1,F17+8,IF(A17=2,F17+7,IF(A17=3,F17+6,IF(A17=4,F17+5,IF(A17=5,F17+4,IF(A17=6,F17+3,F17+2))))))</f>
        <v>42737</v>
      </c>
      <c r="AM17" s="77">
        <f>IF(A17=1,F17+4,IF(A17=2,F17+8,IF(A17=3,F17+7,IF(A17=4,F17+6,IF(A17=5,F17+5,IF(A17=6,F17+4,F17+3))))))</f>
        <v>42738</v>
      </c>
      <c r="AN17" s="77">
        <f>IF(A17=1,F17+4,IF(A17=2,F17+3,IF(A17=3,F17+9,IF(A17=4,F17+8,IF(A17=5,F17+7,IF(A17=6,F17+6,F17+5))))))</f>
        <v>42740</v>
      </c>
      <c r="AO17" s="77">
        <f>IF(A17=1,F17+5,IF(A17=2,F17+4,IF(A17=3,F17+10,IF(A17=4,F17+9,IF(A17=5,F17+8,IF(A17=6,F17+7,F17+6))))))</f>
        <v>42741</v>
      </c>
      <c r="AP17" s="77">
        <f>IF(A17=1,F17+4,IF(A17=2,F17+5,IF(A17=3,F17+9,IF(A17=4,F17+8,IF(A17=5,F17+7,IF(A17=6,F17+6,F17+5))))))</f>
        <v>42740</v>
      </c>
      <c r="AQ17" s="77">
        <f>IF(A17=1,F17+4,IF(A17=2,F17+3,IF(A17=3,F17+8,IF(A17=4,F17+7,IF(A17=5,F17+6,IF(A17=6,F17+5,F17+5))))))</f>
        <v>42739</v>
      </c>
      <c r="AR17" s="77">
        <f>IF(A17=1,F17+5,IF(A17=2,F17+4,IF(A17=3,F17+3,IF(A17=4,F17+9,IF(A17=5,F17+8,IF(A17=6,F17+7,F17+6))))))</f>
        <v>42741</v>
      </c>
      <c r="AS17" s="79">
        <f>IF(A17=1,F17+6,IF(A17=2,F17+5,IF(A17=3,F17+9,IF(A17=4,F17+8,IF(A17=5,F17+7,IF(A17=6,F17+6,F17+7))))))</f>
        <v>42740</v>
      </c>
    </row>
    <row r="18" spans="3:45" s="20" customFormat="1" ht="19.5" customHeight="1" thickBot="1">
      <c r="C18" s="80" t="str">
        <f>'  MAIN  '!A16</f>
        <v>NORTHERN VOLITION</v>
      </c>
      <c r="D18" s="81" t="str">
        <f>'  MAIN  '!D16</f>
        <v>1612N</v>
      </c>
      <c r="E18" s="82">
        <f>'  MAIN  '!G16</f>
        <v>42731</v>
      </c>
      <c r="F18" s="82">
        <f>'  MAIN  '!I16</f>
        <v>42740</v>
      </c>
      <c r="G18" s="82">
        <f>IF(A18=1,F18+6,IF(A18=2,F18+5,IF(A18=3,F18+4,IF(A18=4,F18+5,IF(A18=5,F18+4,IF(A18=6,F18+3,F18+3))))))</f>
        <v>42743</v>
      </c>
      <c r="H18" s="82">
        <f>IF(A18=1,F18+6,IF(A18=2,F18+5,IF(A18=3,F18+4,IF(A18=4,F18+5,IF(A18=5,F18+4,IF(A18=6,F18+3,F18+3))))))</f>
        <v>42743</v>
      </c>
      <c r="I18" s="82">
        <f>IF(A18=1,F18+7,IF(A18=2,F18+6,IF(A18=3,F18+5,IF(A18=4,F18+6,IF(A18=5,F18+5,IF(A18=6,F18+4,F18+6))))))</f>
        <v>42746</v>
      </c>
      <c r="J18" s="82">
        <f>IF(A18=1,F18+6,IF(A18=2,F18+5,IF(A18=3,F18+7,IF(A18=4,F18+6,IF(A18=5,F18+5,IF(A18=6,F18+4,F18+3))))))</f>
        <v>42743</v>
      </c>
      <c r="K18" s="82">
        <f>IF(A18=1,F18+6,IF(A18=2,F18+5,IF(A18=3,F18+7,IF(A18=4,F18+6,IF(A18=5,F18+5,IF(A18=6,F18+4,F18+3))))))</f>
        <v>42743</v>
      </c>
      <c r="L18" s="82">
        <f>IF(A18=1,F18+6,IF(A18=2,F18+5,IF(A18=3,F18+7,IF(A18=4,F18+6,IF(A18=5,F18+5,IF(A18=6,F18+4,F18+3))))))</f>
        <v>42743</v>
      </c>
      <c r="M18" s="82">
        <f>IF(A18=1,F18+6,IF(A18=2,F18+5,IF(A18=3,F18+7,IF(A18=4,F18+6,IF(A18=5,F18+5,IF(A18=6,F18+4,F18+3))))))</f>
        <v>42743</v>
      </c>
      <c r="N18" s="82">
        <f>IF(A18=1,F18+3,IF(A18=2,F18+9,IF(A18=3,F18+8,IF(A18=4,F18+7,IF(A18=5,F18+6,IF(A18=6,F18+5,F18+4))))))</f>
        <v>42744</v>
      </c>
      <c r="O18" s="82">
        <f>IF(A18=1,F18+4,IF(A18=2,F18+3,IF(A18=3,F18+6,IF(A18=4,F18+5,IF(A18=5,F18+4,IF(A18=6,F18+3,F18+5))))))</f>
        <v>42745</v>
      </c>
      <c r="P18" s="82">
        <f>IF(A18=1,F18+4,IF(A18=2,F18+3,IF(A18=3,F18+6,IF(A18=4,F18+5,IF(A18=5,F18+4,IF(A18=6,F18+3,F18+5))))))</f>
        <v>42745</v>
      </c>
      <c r="Q18" s="82">
        <f>IF(A18=1,F18+2,IF(A18=2,F18+5,IF(A18=3,F18+4,IF(A18=4,F18+6,IF(A18=5,F18+5,IF(A18=6,F18+4,F18+3))))))</f>
        <v>42743</v>
      </c>
      <c r="R18" s="82">
        <f>IF(A18=1,F18+4,IF(A18=2,F18+3,IF(A18=3,F18+2,IF(A18=4,F18+8,IF(A18=5,F18+7,IF(A18=6,F18+6,F18+5))))))</f>
        <v>42745</v>
      </c>
      <c r="S18" s="82">
        <f>IF(A18=1,F18+2,IF(A18=2,F18+5,IF(A18=3,F18+4,IF(A18=4,F18+6,IF(A18=5,F18+5,IF(A18=6,F18+4,F18+3))))))</f>
        <v>42743</v>
      </c>
      <c r="T18" s="82">
        <f>IF(A18=1,F18+6,IF(A18=2,F18+5,IF(A18=3,F18+11,IF(A18=4,F18+10,IF(A18=5,F18+9,IF(A18=6,F18+8,F18+7))))))</f>
        <v>42747</v>
      </c>
      <c r="U18" s="82">
        <f>IF(A18=1,F18+12,IF(A18=2,F18+11,IF(A18=3,F18+10,IF(A18=4,F18+9,IF(A18=5,F18+8,IF(A18=6,F18+7,F18+6))))))</f>
        <v>42746</v>
      </c>
      <c r="V18" s="82">
        <f>IF(A18=1,F18+12,IF(A18=2,F18+11,IF(A18=3,F18+10,IF(A18=4,F18+9,IF(A18=5,F18+8,IF(A18=6,F18+7,F18+6))))))</f>
        <v>42746</v>
      </c>
      <c r="W18" s="82">
        <f>IF(A18=1,F18+4,IF(A18=2,F18+3,IF(A18=3,F18+2,IF(A18=4,F18+8,IF(A18=5,AG18+7,IF(A18=6,F18+6,F18+5))))))</f>
        <v>42745</v>
      </c>
      <c r="X18" s="82">
        <f>IF(A18=1,F18+5,IF(A18=2,F18+4,IF(A18=3,F18+3,IF(A18=4,F18+9,IF(A18=5,F18+8,IF(A18=6,F18+7,F18+6))))))</f>
        <v>42746</v>
      </c>
      <c r="Y18" s="82">
        <f>IF(A18=1,F18+3,IF(A18=2,F18+9,IF(A18=3,F18+8,IF(A18=4,F18+7,IF(A18=5,F18+6,IF(A18=6,F18+5,F18+4))))))</f>
        <v>42744</v>
      </c>
      <c r="Z18" s="82">
        <f>IF(A18=1,F18+5,IF(A18=2,F18+4,IF(A18=3,F18+10,IF(A18=4,F18+9,IF(A18=5,F18+8,IF(A18=6,F18+7,F18+6))))))</f>
        <v>42746</v>
      </c>
      <c r="AA18" s="82">
        <f>IF(A18=1,F18+6,IF(A18=2,F18+5,IF(A18=3,F18+11,IF(A18=4,F18+10,IF(A18=5,F18+9,IF(A18=6,F18+8,F18+7))))))</f>
        <v>42747</v>
      </c>
      <c r="AB18" s="82">
        <f>IF(A18=1,F18+6,IF(A18=2,F18+5,IF(A18=3,F18+11,IF(A18=4,F18+10,IF(A18=5,F18+9,IF(A18=6,F18+8,F18+7))))))</f>
        <v>42747</v>
      </c>
      <c r="AC18" s="82">
        <f>IF(A18=1,F18+5,IF(A18=2,F18+9,IF(A18=3,F18+8,IF(A18=4,F18+7,IF(A18=5,F18+6,IF(A18=6,F18+5,F18+6))))))</f>
        <v>42746</v>
      </c>
      <c r="AD18" s="82">
        <f t="shared" si="0"/>
        <v>42747</v>
      </c>
      <c r="AE18" s="82">
        <f>IF(A18=1,F18+5,IF(A18=2,F18+9,IF(A18=3,F18+8,IF(A18=4,F18+7,IF(A18=5,F18+6,IF(A18=6,F18+5,F18+6))))))</f>
        <v>42746</v>
      </c>
      <c r="AF18" s="82">
        <f>IF(A18=1,F18+6,IF(A18=2,F18+5,IF(A18=3,F18+11,IF(A18=4,F18+10,IF(A18=5,F18+9,IF(A18=6,F18+8,F18+7))))))</f>
        <v>42747</v>
      </c>
      <c r="AG18" s="82">
        <f>IF(A18=1,F18+9,IF(A18=2,F18+8,IF(A18=3,F18+7,IF(A18=4,F18+6,IF(A18=5,F18+5,IF(A18=6,F18+4,F18+10))))))</f>
        <v>42750</v>
      </c>
      <c r="AH18" s="82">
        <f>IF(A18=1,F18+5,IF(A18=2,F18+4,IF(A18=3,F18+10,IF(A18=4,F18+9,IF(A18=5,F18+8,IF(A18=6,F18+7,F18+6))))))</f>
        <v>42746</v>
      </c>
      <c r="AI18" s="82">
        <f>IF(A18=1,F18+6,IF(A18=2,F18+5,IF(A18=3,F18+4,IF(A18=4,F18+10,IF(A18=9,F18+9,IF(A18=6,F18+8,F18+7))))))</f>
        <v>42747</v>
      </c>
      <c r="AJ18" s="82">
        <f>IF(A18=1,F18+4,IF(A18=2,F18+3,IF(A18=3,F18+7,IF(A18=4,F18+6,IF(A18=5,F18+5,IF(A18=6,F18+4,F18+5))))))</f>
        <v>42745</v>
      </c>
      <c r="AK18" s="82">
        <f>IF(A18=1,F18+4,IF(A18=2,F18+3,IF(A18=3,F18+7,IF(A18=4,F18+6,IF(A18=5,F18+5,IF(A18=6,F18+4,F18+5))))))</f>
        <v>42745</v>
      </c>
      <c r="AL18" s="82">
        <f>IF(A18=1,F18+8,IF(A18=2,F18+7,IF(A18=3,F18+6,IF(A18=4,F18+5,IF(A18=5,F18+4,IF(A18=6,F18+3,F18+2))))))</f>
        <v>42742</v>
      </c>
      <c r="AM18" s="82">
        <f>IF(A18=1,F18+4,IF(A18=2,F18+8,IF(A18=3,F18+7,IF(A18=4,F18+6,IF(A18=5,F18+5,IF(A18=6,F18+4,F18+3))))))</f>
        <v>42743</v>
      </c>
      <c r="AN18" s="82">
        <f>IF(A18=1,F18+4,IF(A18=2,F18+3,IF(A18=3,F18+9,IF(A18=4,F18+8,IF(A18=5,F18+7,IF(A18=6,F18+6,F18+5))))))</f>
        <v>42745</v>
      </c>
      <c r="AO18" s="82">
        <f>IF(A18=1,F18+5,IF(A18=2,F18+4,IF(A18=3,F18+10,IF(A18=4,F18+9,IF(A18=5,F18+8,IF(A18=6,F18+7,F18+6))))))</f>
        <v>42746</v>
      </c>
      <c r="AP18" s="82">
        <f>IF(A18=1,F18+4,IF(A18=2,F18+5,IF(A18=3,F18+9,IF(A18=4,F18+8,IF(A18=5,F18+7,IF(A18=6,F18+6,F18+5))))))</f>
        <v>42745</v>
      </c>
      <c r="AQ18" s="82">
        <f>IF(A18=1,F18+4,IF(A18=2,F18+3,IF(A18=3,F18+8,IF(A18=4,F18+7,IF(A18=5,F18+6,IF(A18=6,F18+5,F18+5))))))</f>
        <v>42745</v>
      </c>
      <c r="AR18" s="82">
        <f>IF(A18=1,F18+5,IF(A18=2,F18+4,IF(A18=3,F18+3,IF(A18=4,F18+9,IF(A18=5,F18+8,IF(A18=6,F18+7,F18+6))))))</f>
        <v>42746</v>
      </c>
      <c r="AS18" s="83">
        <f>IF(A18=1,F18+6,IF(A18=2,F18+5,IF(A18=3,F18+9,IF(A18=4,F18+8,IF(A18=5,F18+7,IF(A18=6,F18+6,F18+7))))))</f>
        <v>42747</v>
      </c>
    </row>
    <row r="19" spans="3:45" s="20" customFormat="1" ht="11.25" customHeight="1" thickBot="1">
      <c r="C19" s="42"/>
      <c r="D19" s="42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S19" s="50"/>
    </row>
    <row r="20" spans="3:45" s="20" customFormat="1" ht="19.5" customHeight="1" thickBot="1">
      <c r="C20" s="51" t="s">
        <v>18</v>
      </c>
      <c r="D20" s="42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S20" s="50"/>
    </row>
    <row r="21" spans="1:45" s="21" customFormat="1" ht="21" customHeight="1">
      <c r="A21" s="20">
        <f>WEEKDAY(F21)</f>
        <v>2</v>
      </c>
      <c r="B21" s="20"/>
      <c r="C21" s="45" t="str">
        <f>'  MAIN  '!A21</f>
        <v>HEUNG-A VENUS</v>
      </c>
      <c r="D21" s="46" t="str">
        <f>'  MAIN  '!D21</f>
        <v>0075N</v>
      </c>
      <c r="E21" s="33">
        <f>'  MAIN  '!G21</f>
        <v>42705</v>
      </c>
      <c r="F21" s="33">
        <f>E21+11</f>
        <v>42716</v>
      </c>
      <c r="G21" s="33">
        <f>IF(A21=1,F21+6,IF(A21=2,F21+5,IF(A21=3,F21+4,IF(A21=4,F21+5,IF(A21=5,F21+4,IF(A21=6,F21+3,F21+3))))))</f>
        <v>42721</v>
      </c>
      <c r="H21" s="33">
        <f>IF(A21=1,F21+6,IF(A21=2,F21+5,IF(A21=3,F21+4,IF(A21=4,F21+5,IF(A21=5,F21+4,IF(A21=6,F21+3,F21+3))))))</f>
        <v>42721</v>
      </c>
      <c r="I21" s="33">
        <f>IF(A21=1,F21+7,IF(A21=2,F21+6,IF(A21=3,F21+5,IF(A21=4,F21+6,IF(A21=5,F21+5,IF(A21=6,F21+4,F21+6))))))</f>
        <v>42722</v>
      </c>
      <c r="J21" s="33">
        <f>IF(A21=1,F21+6,IF(A21=2,F21+5,IF(A21=3,F21+7,IF(A21=4,F21+6,IF(A21=5,F21+5,IF(A21=6,F21+4,F21+3))))))</f>
        <v>42721</v>
      </c>
      <c r="K21" s="33">
        <f>IF(A21=1,F21+6,IF(A21=2,F21+5,IF(A21=3,F21+7,IF(A21=4,F21+6,IF(A21=5,F21+5,IF(A21=6,F21+4,F21+3))))))</f>
        <v>42721</v>
      </c>
      <c r="L21" s="33">
        <f>IF(A21=1,F21+6,IF(A21=2,F21+5,IF(A21=3,F21+7,IF(A21=4,F21+6,IF(A21=5,F21+5,IF(A21=6,F21+4,F21+3))))))</f>
        <v>42721</v>
      </c>
      <c r="M21" s="33">
        <f>IF(A21=1,F21+6,IF(A21=2,F21+5,IF(A21=3,F21+7,IF(A21=4,F21+6,IF(A21=5,F21+5,IF(A21=6,F21+4,F21+3))))))</f>
        <v>42721</v>
      </c>
      <c r="N21" s="33">
        <f>IF(A21=1,F21+3,IF(A21=2,F21+9,IF(A21=3,F21+8,IF(A21=4,F21+7,IF(A21=5,F21+6,IF(A21=6,F21+5,F21+4))))))</f>
        <v>42725</v>
      </c>
      <c r="O21" s="33">
        <f>IF(A21=1,F21+4,IF(A21=2,F21+3,IF(A21=3,F21+6,IF(A21=4,F21+5,IF(A21=5,F21+4,IF(A21=6,F21+3,F21+5))))))</f>
        <v>42719</v>
      </c>
      <c r="P21" s="33">
        <f>IF(A21=1,F21+4,IF(A21=2,F21+3,IF(A21=3,F21+6,IF(A21=4,F21+5,IF(A21=5,F21+4,IF(A21=6,F21+3,F21+5))))))</f>
        <v>42719</v>
      </c>
      <c r="Q21" s="33">
        <f>IF(A21=1,F21+2,IF(A21=2,F21+5,IF(A21=3,F21+4,IF(A21=4,F21+6,IF(A21=5,F21+5,IF(A21=6,F21+4,F21+3))))))</f>
        <v>42721</v>
      </c>
      <c r="R21" s="33">
        <f>IF(A21=1,F21+4,IF(A21=2,F21+3,IF(A21=3,F21+2,IF(A21=4,F21+8,IF(A21=5,F21+7,IF(A21=6,F21+6,F21+5))))))</f>
        <v>42719</v>
      </c>
      <c r="S21" s="33">
        <f>IF(A21=1,F21+2,IF(A21=2,F21+5,IF(A21=3,F21+4,IF(A21=4,F21+6,IF(A21=5,F21+5,IF(A21=6,F21+4,F21+3))))))</f>
        <v>42721</v>
      </c>
      <c r="T21" s="33">
        <f>IF(A21=1,F21+6,IF(A21=2,F21+5,IF(A21=3,F21+11,IF(A21=4,F21+10,IF(A21=5,F21+9,IF(A21=6,F21+8,F21+7))))))</f>
        <v>42721</v>
      </c>
      <c r="U21" s="33">
        <f>IF(A21=1,F21+12,IF(A21=2,F21+11,IF(A21=3,F21+10,IF(A21=4,F21+9,IF(A21=5,F21+8,IF(A21=6,F21+7,F21+6))))))</f>
        <v>42727</v>
      </c>
      <c r="V21" s="33">
        <f>IF(A21=1,F21+12,IF(A21=2,F21+11,IF(A21=3,F21+10,IF(A21=4,F21+9,IF(A21=5,F21+8,IF(A21=6,F21+7,F21+6))))))</f>
        <v>42727</v>
      </c>
      <c r="W21" s="33">
        <f>IF(A21=1,F21+4,IF(A21=2,F21+3,IF(A21=3,F21+2,IF(A21=4,F21+8,IF(A21=5,AG21+7,IF(A21=6,F21+6,F21+5))))))</f>
        <v>42719</v>
      </c>
      <c r="X21" s="33">
        <f>IF(A21=1,F21+5,IF(A21=2,F21+4,IF(A21=3,F21+3,IF(A21=4,F21+9,IF(A21=5,F21+8,IF(A21=6,F21+7,F21+6))))))</f>
        <v>42720</v>
      </c>
      <c r="Y21" s="33">
        <f>IF(A21=1,F21+3,IF(A21=2,F21+9,IF(A21=3,F21+8,IF(A21=4,F21+7,IF(A21=5,F21+6,IF(A21=6,F21+5,F21+4))))))</f>
        <v>42725</v>
      </c>
      <c r="Z21" s="33">
        <f>IF(A21=1,F21+5,IF(A21=2,F21+4,IF(A21=3,F21+10,IF(A21=4,F21+9,IF(A21=5,F21+8,IF(A21=6,F21+7,F21+6))))))</f>
        <v>42720</v>
      </c>
      <c r="AA21" s="33">
        <f>IF(A21=1,F21+6,IF(A21=2,F21+5,IF(A21=3,F21+11,IF(A21=4,F21+10,IF(A21=5,F21+9,IF(A21=6,F21+8,F21+7))))))</f>
        <v>42721</v>
      </c>
      <c r="AB21" s="33">
        <f>IF(A21=1,F21+6,IF(A21=2,F21+5,IF(A21=3,F21+11,IF(A21=4,F21+10,IF(A21=5,F21+9,IF(A21=6,F21+8,F21+7))))))</f>
        <v>42721</v>
      </c>
      <c r="AC21" s="33">
        <f>IF(A21=1,F21+5,IF(A21=2,F21+9,IF(A21=3,F21+8,IF(A21=4,F21+7,IF(A21=5,F21+6,IF(A21=6,F21+5,F21+6))))))</f>
        <v>42725</v>
      </c>
      <c r="AD21" s="33">
        <f t="shared" si="0"/>
        <v>42721</v>
      </c>
      <c r="AE21" s="33">
        <f>IF(A21=1,F21+5,IF(A21=2,F21+9,IF(A21=3,F21+8,IF(A21=4,F21+7,IF(A21=5,F21+6,IF(A21=6,F21+5,F21+6))))))</f>
        <v>42725</v>
      </c>
      <c r="AF21" s="33">
        <f>IF(A21=1,F21+6,IF(A21=2,F21+5,IF(A21=3,F21+11,IF(A21=4,F21+10,IF(A21=5,F21+9,IF(A21=6,F21+8,F21+7))))))</f>
        <v>42721</v>
      </c>
      <c r="AG21" s="33">
        <f>IF(A21=1,F21+9,IF(A21=2,F21+8,IF(A21=3,F21+7,IF(A21=4,F21+6,IF(A21=5,F21+5,IF(A21=6,F21+4,F21+10))))))</f>
        <v>42724</v>
      </c>
      <c r="AH21" s="33">
        <f>IF(A21=1,F21+5,IF(A21=2,F21+4,IF(A21=3,F21+10,IF(A21=4,F21+9,IF(A21=5,F21+8,IF(A21=6,F21+7,F21+6))))))</f>
        <v>42720</v>
      </c>
      <c r="AI21" s="33">
        <f>IF(A21=1,F21+6,IF(A21=2,F21+5,IF(A21=3,F21+4,IF(A21=4,F21+10,IF(A21=9,F21+9,IF(A21=6,F21+8,F21+7))))))</f>
        <v>42721</v>
      </c>
      <c r="AJ21" s="33">
        <f>IF(A21=1,F21+4,IF(A21=2,F21+3,IF(A21=3,F21+7,IF(A21=4,F21+6,IF(A21=5,F21+5,IF(A21=6,F21+4,F21+5))))))</f>
        <v>42719</v>
      </c>
      <c r="AK21" s="33">
        <f>IF(A21=1,F21+4,IF(A21=2,F21+3,IF(A21=3,F21+7,IF(A21=4,F21+6,IF(A21=5,F21+5,IF(A21=6,F21+4,F21+5))))))</f>
        <v>42719</v>
      </c>
      <c r="AL21" s="33">
        <f>IF(A21=1,F21+8,IF(A21=2,F21+7,IF(A21=3,F21+6,IF(A21=4,F21+5,IF(A21=5,F21+4,IF(A21=6,F21+3,F21+2))))))</f>
        <v>42723</v>
      </c>
      <c r="AM21" s="33">
        <f>IF(A21=1,F21+4,IF(A21=2,F21+8,IF(A21=3,F21+7,IF(A21=4,F21+6,IF(A21=5,F21+5,IF(A21=6,F21+4,F21+3))))))</f>
        <v>42724</v>
      </c>
      <c r="AN21" s="33">
        <f>IF(A21=1,F21+4,IF(A21=2,F21+3,IF(A21=3,F21+9,IF(A21=4,F21+8,IF(A21=5,F21+7,IF(A21=6,F21+6,F21+5))))))</f>
        <v>42719</v>
      </c>
      <c r="AO21" s="33">
        <f>IF(A21=1,F21+5,IF(A21=2,F21+4,IF(A21=3,F21+10,IF(A21=4,F21+9,IF(A21=5,F21+8,IF(A21=6,F21+7,F21+6))))))</f>
        <v>42720</v>
      </c>
      <c r="AP21" s="33">
        <f>IF(A21=1,F21+4,IF(A21=2,F21+5,IF(A21=3,F21+9,IF(A21=4,F21+8,IF(A21=5,F21+7,IF(A21=6,F21+6,F21+5))))))</f>
        <v>42721</v>
      </c>
      <c r="AQ21" s="33">
        <f>IF(A21=1,F21+4,IF(A21=2,F21+3,IF(A21=3,F21+8,IF(A21=4,F21+7,IF(A21=5,F21+6,IF(A21=6,F21+5,F21+5))))))</f>
        <v>42719</v>
      </c>
      <c r="AR21" s="33">
        <f>IF(A21=1,F21+5,IF(A21=2,F21+4,IF(A21=3,F21+3,IF(A21=4,F21+9,IF(A21=5,F21+8,IF(A21=6,F21+7,F21+6))))))</f>
        <v>42720</v>
      </c>
      <c r="AS21" s="34">
        <f>IF(A21=1,F21+6,IF(A21=2,F21+5,IF(A21=3,F21+9,IF(A21=4,F21+8,IF(A21=5,F21+7,IF(A21=6,F21+6,F21+7))))))</f>
        <v>42721</v>
      </c>
    </row>
    <row r="22" spans="1:45" s="22" customFormat="1" ht="21" customHeight="1">
      <c r="A22" s="20">
        <f>WEEKDAY(F22)</f>
        <v>2</v>
      </c>
      <c r="B22" s="20"/>
      <c r="C22" s="47" t="str">
        <f>'  MAIN  '!A22</f>
        <v>HEUNG-A ASIA</v>
      </c>
      <c r="D22" s="44" t="str">
        <f>'  MAIN  '!D22</f>
        <v>0121N</v>
      </c>
      <c r="E22" s="35">
        <f>'  MAIN  '!G22</f>
        <v>42712</v>
      </c>
      <c r="F22" s="35">
        <f>E22+11</f>
        <v>42723</v>
      </c>
      <c r="G22" s="35">
        <f>IF(A22=1,F22+6,IF(A22=2,F22+5,IF(A22=3,F22+4,IF(A22=4,F22+5,IF(A22=5,F22+4,IF(A22=6,F22+3,F22+3))))))</f>
        <v>42728</v>
      </c>
      <c r="H22" s="35">
        <f>IF(A22=1,F22+6,IF(A22=2,F22+5,IF(A22=3,F22+4,IF(A22=4,F22+5,IF(A22=5,F22+4,IF(A22=6,F22+3,F22+3))))))</f>
        <v>42728</v>
      </c>
      <c r="I22" s="35">
        <f>IF(A22=1,F22+7,IF(A22=2,F22+6,IF(A22=3,F22+5,IF(A22=4,F22+6,IF(A22=5,F22+5,IF(A22=6,F22+4,F22+6))))))</f>
        <v>42729</v>
      </c>
      <c r="J22" s="35">
        <f>IF(A22=1,F22+6,IF(A22=2,F22+5,IF(A22=3,F22+7,IF(A22=4,F22+6,IF(A22=5,F22+5,IF(A22=6,F22+4,F22+3))))))</f>
        <v>42728</v>
      </c>
      <c r="K22" s="35">
        <f>IF(A22=1,F22+6,IF(A22=2,F22+5,IF(A22=3,F22+7,IF(A22=4,F22+6,IF(A22=5,F22+5,IF(A22=6,F22+4,F22+3))))))</f>
        <v>42728</v>
      </c>
      <c r="L22" s="35">
        <f>IF(A22=1,F22+6,IF(A22=2,F22+5,IF(A22=3,F22+7,IF(A22=4,F22+6,IF(A22=5,F22+5,IF(A22=6,F22+4,F22+3))))))</f>
        <v>42728</v>
      </c>
      <c r="M22" s="35">
        <f>IF(A22=1,F22+6,IF(A22=2,F22+5,IF(A22=3,F22+7,IF(A22=4,F22+6,IF(A22=5,F22+5,IF(A22=6,F22+4,F22+3))))))</f>
        <v>42728</v>
      </c>
      <c r="N22" s="35">
        <f>IF(A22=1,F22+3,IF(A22=2,F22+9,IF(A22=3,F22+8,IF(A22=4,F22+7,IF(A22=5,F22+6,IF(A22=6,F22+5,F22+4))))))</f>
        <v>42732</v>
      </c>
      <c r="O22" s="35">
        <f>IF(A22=1,F22+4,IF(A22=2,F22+3,IF(A22=3,F22+6,IF(A22=4,F22+5,IF(A22=5,F22+4,IF(A22=6,F22+3,F22+5))))))</f>
        <v>42726</v>
      </c>
      <c r="P22" s="35">
        <f>IF(A22=1,F22+4,IF(A22=2,F22+3,IF(A22=3,F22+6,IF(A22=4,F22+5,IF(A22=5,F22+4,IF(A22=6,F22+3,F22+5))))))</f>
        <v>42726</v>
      </c>
      <c r="Q22" s="35">
        <f>IF(A22=1,F22+2,IF(A22=2,F22+5,IF(A22=3,F22+4,IF(A22=4,F22+6,IF(A22=5,F22+5,IF(A22=6,F22+4,F22+3))))))</f>
        <v>42728</v>
      </c>
      <c r="R22" s="35">
        <f>IF(A22=1,F22+4,IF(A22=2,F22+3,IF(A22=3,F22+2,IF(A22=4,F22+8,IF(A22=5,F22+7,IF(A22=6,F22+6,F22+5))))))</f>
        <v>42726</v>
      </c>
      <c r="S22" s="35">
        <f>IF(A22=1,F22+2,IF(A22=2,F22+5,IF(A22=3,F22+4,IF(A22=4,F22+6,IF(A22=5,F22+5,IF(A22=6,F22+4,F22+3))))))</f>
        <v>42728</v>
      </c>
      <c r="T22" s="35">
        <f>IF(A22=1,F22+6,IF(A22=2,F22+5,IF(A22=3,F22+11,IF(A22=4,F22+10,IF(A22=5,F22+9,IF(A22=6,F22+8,F22+7))))))</f>
        <v>42728</v>
      </c>
      <c r="U22" s="35">
        <f>IF(A22=1,F22+12,IF(A22=2,F22+11,IF(A22=3,F22+10,IF(A22=4,F22+9,IF(A22=5,F22+8,IF(A22=6,F22+7,F22+6))))))</f>
        <v>42734</v>
      </c>
      <c r="V22" s="35">
        <f>IF(A22=1,F22+12,IF(A22=2,F22+11,IF(A22=3,F22+10,IF(A22=4,F22+9,IF(A22=5,F22+8,IF(A22=6,F22+7,F22+6))))))</f>
        <v>42734</v>
      </c>
      <c r="W22" s="35">
        <f>IF(A22=1,F22+4,IF(A22=2,F22+3,IF(A22=3,F22+2,IF(A22=4,F22+8,IF(A22=5,AG22+7,IF(A22=6,F22+6,F22+5))))))</f>
        <v>42726</v>
      </c>
      <c r="X22" s="35">
        <f>IF(A22=1,F22+5,IF(A22=2,F22+4,IF(A22=3,F22+3,IF(A22=4,F22+9,IF(A22=5,F22+8,IF(A22=6,F22+7,F22+6))))))</f>
        <v>42727</v>
      </c>
      <c r="Y22" s="35">
        <f>IF(A22=1,F22+3,IF(A22=2,F22+9,IF(A22=3,F22+8,IF(A22=4,F22+7,IF(A22=5,F22+6,IF(A22=6,F22+5,F22+4))))))</f>
        <v>42732</v>
      </c>
      <c r="Z22" s="35">
        <f>IF(A22=1,F22+5,IF(A22=2,F22+4,IF(A22=3,F22+10,IF(A22=4,F22+9,IF(A22=5,F22+8,IF(A22=6,F22+7,F22+6))))))</f>
        <v>42727</v>
      </c>
      <c r="AA22" s="35">
        <f>IF(A22=1,F22+6,IF(A22=2,F22+5,IF(A22=3,F22+11,IF(A22=4,F22+10,IF(A22=5,F22+9,IF(A22=6,F22+8,F22+7))))))</f>
        <v>42728</v>
      </c>
      <c r="AB22" s="35">
        <f>IF(A22=1,F22+6,IF(A22=2,F22+5,IF(A22=3,F22+11,IF(A22=4,F22+10,IF(A22=5,F22+9,IF(A22=6,F22+8,F22+7))))))</f>
        <v>42728</v>
      </c>
      <c r="AC22" s="35">
        <f>IF(A22=1,F22+5,IF(A22=2,F22+9,IF(A22=3,F22+8,IF(A22=4,F22+7,IF(A22=5,F22+6,IF(A22=6,F22+5,F22+6))))))</f>
        <v>42732</v>
      </c>
      <c r="AD22" s="35">
        <f t="shared" si="0"/>
        <v>42728</v>
      </c>
      <c r="AE22" s="35">
        <f>IF(A22=1,F22+5,IF(A22=2,F22+9,IF(A22=3,F22+8,IF(A22=4,F22+7,IF(A22=5,F22+6,IF(A22=6,F22+5,F22+6))))))</f>
        <v>42732</v>
      </c>
      <c r="AF22" s="35">
        <f>IF(A22=1,F22+6,IF(A22=2,F22+5,IF(A22=3,F22+11,IF(A22=4,F22+10,IF(A22=5,F22+9,IF(A22=6,F22+8,F22+7))))))</f>
        <v>42728</v>
      </c>
      <c r="AG22" s="35">
        <f>IF(A22=1,F22+9,IF(A22=2,F22+8,IF(A22=3,F22+7,IF(A22=4,F22+6,IF(A22=5,F22+5,IF(A22=6,F22+4,F22+10))))))</f>
        <v>42731</v>
      </c>
      <c r="AH22" s="35">
        <f>IF(A22=1,F22+5,IF(A22=2,F22+4,IF(A22=3,F22+10,IF(A22=4,F22+9,IF(A22=5,F22+8,IF(A22=6,F22+7,F22+6))))))</f>
        <v>42727</v>
      </c>
      <c r="AI22" s="35">
        <f>IF(A22=1,F22+6,IF(A22=2,F22+5,IF(A22=3,F22+4,IF(A22=4,F22+10,IF(A22=9,F22+9,IF(A22=6,F22+8,F22+7))))))</f>
        <v>42728</v>
      </c>
      <c r="AJ22" s="35">
        <f>IF(A22=1,F22+4,IF(A22=2,F22+3,IF(A22=3,F22+7,IF(A22=4,F22+6,IF(A22=5,F22+5,IF(A22=6,F22+4,F22+5))))))</f>
        <v>42726</v>
      </c>
      <c r="AK22" s="35">
        <f>IF(A22=1,F22+4,IF(A22=2,F22+3,IF(A22=3,F22+7,IF(A22=4,F22+6,IF(A22=5,F22+5,IF(A22=6,F22+4,F22+5))))))</f>
        <v>42726</v>
      </c>
      <c r="AL22" s="35">
        <f>IF(A22=1,F22+8,IF(A22=2,F22+7,IF(A22=3,F22+6,IF(A22=4,F22+5,IF(A22=5,F22+4,IF(A22=6,F22+3,F22+2))))))</f>
        <v>42730</v>
      </c>
      <c r="AM22" s="35">
        <f>IF(A22=1,F22+4,IF(A22=2,F22+8,IF(A22=3,F22+7,IF(A22=4,F22+6,IF(A22=5,F22+5,IF(A22=6,F22+4,F22+3))))))</f>
        <v>42731</v>
      </c>
      <c r="AN22" s="35">
        <f>IF(A22=1,F22+4,IF(A22=2,F22+3,IF(A22=3,F22+9,IF(A22=4,F22+8,IF(A22=5,F22+7,IF(A22=6,F22+6,F22+5))))))</f>
        <v>42726</v>
      </c>
      <c r="AO22" s="35">
        <f>IF(A22=1,F22+5,IF(A22=2,F22+4,IF(A22=3,F22+10,IF(A22=4,F22+9,IF(A22=5,F22+8,IF(A22=6,F22+7,F22+6))))))</f>
        <v>42727</v>
      </c>
      <c r="AP22" s="35">
        <f>IF(A22=1,F22+4,IF(A22=2,F22+5,IF(A22=3,F22+9,IF(A22=4,F22+8,IF(A22=5,F22+7,IF(A22=6,F22+6,F22+5))))))</f>
        <v>42728</v>
      </c>
      <c r="AQ22" s="35">
        <f>IF(A22=1,F22+4,IF(A22=2,F22+3,IF(A22=3,F22+8,IF(A22=4,F22+7,IF(A22=5,F22+6,IF(A22=6,F22+5,F22+5))))))</f>
        <v>42726</v>
      </c>
      <c r="AR22" s="35">
        <f>IF(A22=1,F22+5,IF(A22=2,F22+4,IF(A22=3,F22+3,IF(A22=4,F22+9,IF(A22=5,F22+8,IF(A22=6,F22+7,F22+6))))))</f>
        <v>42727</v>
      </c>
      <c r="AS22" s="36">
        <f>IF(A22=1,F22+6,IF(A22=2,F22+5,IF(A22=3,F22+9,IF(A22=4,F22+8,IF(A22=5,F22+7,IF(A22=6,F22+6,F22+7))))))</f>
        <v>42728</v>
      </c>
    </row>
    <row r="23" spans="1:45" s="21" customFormat="1" ht="21" customHeight="1">
      <c r="A23" s="20">
        <f>WEEKDAY(F23)</f>
        <v>2</v>
      </c>
      <c r="B23" s="20"/>
      <c r="C23" s="48" t="str">
        <f>'  MAIN  '!A23</f>
        <v>AKARI</v>
      </c>
      <c r="D23" s="43" t="str">
        <f>'  MAIN  '!D23</f>
        <v>0021N</v>
      </c>
      <c r="E23" s="37">
        <f>'  MAIN  '!G23</f>
        <v>42719</v>
      </c>
      <c r="F23" s="37">
        <f>E23+11</f>
        <v>42730</v>
      </c>
      <c r="G23" s="37">
        <f>IF(A23=1,F23+6,IF(A23=2,F23+5,IF(A23=3,F23+4,IF(A23=4,F23+5,IF(A23=5,F23+4,IF(A23=6,F23+3,F23+3))))))</f>
        <v>42735</v>
      </c>
      <c r="H23" s="37">
        <f>IF(A23=1,F23+6,IF(A23=2,F23+5,IF(A23=3,F23+4,IF(A23=4,F23+5,IF(A23=5,F23+4,IF(A23=6,F23+3,F23+3))))))</f>
        <v>42735</v>
      </c>
      <c r="I23" s="37">
        <f>IF(A23=1,F23+7,IF(A23=2,F23+6,IF(A23=3,F23+5,IF(A23=4,F23+6,IF(A23=5,F23+5,IF(A23=6,F23+4,F23+6))))))</f>
        <v>42736</v>
      </c>
      <c r="J23" s="37">
        <f>IF(A23=1,F23+6,IF(A23=2,F23+5,IF(A23=3,F23+7,IF(A23=4,F23+6,IF(A23=5,F23+5,IF(A23=6,F23+4,F23+3))))))</f>
        <v>42735</v>
      </c>
      <c r="K23" s="37">
        <f>IF(A23=1,F23+6,IF(A23=2,F23+5,IF(A23=3,F23+7,IF(A23=4,F23+6,IF(A23=5,F23+5,IF(A23=6,F23+4,F23+3))))))</f>
        <v>42735</v>
      </c>
      <c r="L23" s="37">
        <f>IF(A23=1,F23+6,IF(A23=2,F23+5,IF(A23=3,F23+7,IF(A23=4,F23+6,IF(A23=5,F23+5,IF(A23=6,F23+4,F23+3))))))</f>
        <v>42735</v>
      </c>
      <c r="M23" s="37">
        <f>IF(A23=1,F23+6,IF(A23=2,F23+5,IF(A23=3,F23+7,IF(A23=4,F23+6,IF(A23=5,F23+5,IF(A23=6,F23+4,F23+3))))))</f>
        <v>42735</v>
      </c>
      <c r="N23" s="37">
        <f>IF(A23=1,F23+3,IF(A23=2,F23+9,IF(A23=3,F23+8,IF(A23=4,F23+7,IF(A23=5,F23+6,IF(A23=6,F23+5,F23+4))))))</f>
        <v>42739</v>
      </c>
      <c r="O23" s="37">
        <f>IF(A23=1,F23+4,IF(A23=2,F23+3,IF(A23=3,F23+6,IF(A23=4,F23+5,IF(A23=5,F23+4,IF(A23=6,F23+3,F23+5))))))</f>
        <v>42733</v>
      </c>
      <c r="P23" s="37">
        <f>IF(A23=1,F23+4,IF(A23=2,F23+3,IF(A23=3,F23+6,IF(A23=4,F23+5,IF(A23=5,F23+4,IF(A23=6,F23+3,F23+5))))))</f>
        <v>42733</v>
      </c>
      <c r="Q23" s="37">
        <f>IF(A23=1,F23+2,IF(A23=2,F23+5,IF(A23=3,F23+4,IF(A23=4,F23+6,IF(A23=5,F23+5,IF(A23=6,F23+4,F23+3))))))</f>
        <v>42735</v>
      </c>
      <c r="R23" s="37">
        <f>IF(A23=1,F23+4,IF(A23=2,F23+3,IF(A23=3,F23+2,IF(A23=4,F23+8,IF(A23=5,F23+7,IF(A23=6,F23+6,F23+5))))))</f>
        <v>42733</v>
      </c>
      <c r="S23" s="37">
        <f>IF(A23=1,F23+2,IF(A23=2,F23+5,IF(A23=3,F23+4,IF(A23=4,F23+6,IF(A23=5,F23+5,IF(A23=6,F23+4,F23+3))))))</f>
        <v>42735</v>
      </c>
      <c r="T23" s="37">
        <f>IF(A23=1,F23+6,IF(A23=2,F23+5,IF(A23=3,F23+11,IF(A23=4,F23+10,IF(A23=5,F23+9,IF(A23=6,F23+8,F23+7))))))</f>
        <v>42735</v>
      </c>
      <c r="U23" s="37">
        <f>IF(A23=1,F23+12,IF(A23=2,F23+11,IF(A23=3,F23+10,IF(A23=4,F23+9,IF(A23=5,F23+8,IF(A23=6,F23+7,F23+6))))))</f>
        <v>42741</v>
      </c>
      <c r="V23" s="37">
        <f>IF(A23=1,F23+12,IF(A23=2,F23+11,IF(A23=3,F23+10,IF(A23=4,F23+9,IF(A23=5,F23+8,IF(A23=6,F23+7,F23+6))))))</f>
        <v>42741</v>
      </c>
      <c r="W23" s="37">
        <f>IF(A23=1,F23+4,IF(A23=2,F23+3,IF(A23=3,F23+2,IF(A23=4,F23+8,IF(A23=5,AG23+7,IF(A23=6,F23+6,F23+5))))))</f>
        <v>42733</v>
      </c>
      <c r="X23" s="37">
        <f>IF(A23=1,F23+5,IF(A23=2,F23+4,IF(A23=3,F23+3,IF(A23=4,F23+9,IF(A23=5,F23+8,IF(A23=6,F23+7,F23+6))))))</f>
        <v>42734</v>
      </c>
      <c r="Y23" s="37">
        <f>IF(A23=1,F23+3,IF(A23=2,F23+9,IF(A23=3,F23+8,IF(A23=4,F23+7,IF(A23=5,F23+6,IF(A23=6,F23+5,F23+4))))))</f>
        <v>42739</v>
      </c>
      <c r="Z23" s="37">
        <f>IF(A23=1,F23+5,IF(A23=2,F23+4,IF(A23=3,F23+10,IF(A23=4,F23+9,IF(A23=5,F23+8,IF(A23=6,F23+7,F23+6))))))</f>
        <v>42734</v>
      </c>
      <c r="AA23" s="37">
        <f>IF(A23=1,F23+6,IF(A23=2,F23+5,IF(A23=3,F23+11,IF(A23=4,F23+10,IF(A23=5,F23+9,IF(A23=6,F23+8,F23+7))))))</f>
        <v>42735</v>
      </c>
      <c r="AB23" s="37">
        <f>IF(A23=1,F23+6,IF(A23=2,F23+5,IF(A23=3,F23+11,IF(A23=4,F23+10,IF(A23=5,F23+9,IF(A23=6,F23+8,F23+7))))))</f>
        <v>42735</v>
      </c>
      <c r="AC23" s="37">
        <f>IF(A23=1,F23+5,IF(A23=2,F23+9,IF(A23=3,F23+8,IF(A23=4,F23+7,IF(A23=5,F23+6,IF(A23=6,F23+5,F23+6))))))</f>
        <v>42739</v>
      </c>
      <c r="AD23" s="37">
        <f t="shared" si="0"/>
        <v>42735</v>
      </c>
      <c r="AE23" s="37">
        <f>IF(A23=1,F23+5,IF(A23=2,F23+9,IF(A23=3,F23+8,IF(A23=4,F23+7,IF(A23=5,F23+6,IF(A23=6,F23+5,F23+6))))))</f>
        <v>42739</v>
      </c>
      <c r="AF23" s="37">
        <f>IF(A23=1,F23+6,IF(A23=2,F23+5,IF(A23=3,F23+11,IF(A23=4,F23+10,IF(A23=5,F23+9,IF(A23=6,F23+8,F23+7))))))</f>
        <v>42735</v>
      </c>
      <c r="AG23" s="37">
        <f>IF(A23=1,F23+9,IF(A23=2,F23+8,IF(A23=3,F23+7,IF(A23=4,F23+6,IF(A23=5,F23+5,IF(A23=6,F23+4,F23+10))))))</f>
        <v>42738</v>
      </c>
      <c r="AH23" s="37">
        <f>IF(A23=1,F23+5,IF(A23=2,F23+4,IF(A23=3,F23+10,IF(A23=4,F23+9,IF(A23=5,F23+8,IF(A23=6,F23+7,F23+6))))))</f>
        <v>42734</v>
      </c>
      <c r="AI23" s="37">
        <f>IF(A23=1,F23+6,IF(A23=2,F23+5,IF(A23=3,F23+4,IF(A23=4,F23+10,IF(A23=9,F23+9,IF(A23=6,F23+8,F23+7))))))</f>
        <v>42735</v>
      </c>
      <c r="AJ23" s="37">
        <f>IF(A23=1,F23+4,IF(A23=2,F23+3,IF(A23=3,F23+7,IF(A23=4,F23+6,IF(A23=5,F23+5,IF(A23=6,F23+4,F23+5))))))</f>
        <v>42733</v>
      </c>
      <c r="AK23" s="37">
        <f>IF(A23=1,F23+4,IF(A23=2,F23+3,IF(A23=3,F23+7,IF(A23=4,F23+6,IF(A23=5,F23+5,IF(A23=6,F23+4,F23+5))))))</f>
        <v>42733</v>
      </c>
      <c r="AL23" s="37">
        <f>IF(A23=1,F23+8,IF(A23=2,F23+7,IF(A23=3,F23+6,IF(A23=4,F23+5,IF(A23=5,F23+4,IF(A23=6,F23+3,F23+2))))))</f>
        <v>42737</v>
      </c>
      <c r="AM23" s="37">
        <f>IF(A23=1,F23+4,IF(A23=2,F23+8,IF(A23=3,F23+7,IF(A23=4,F23+6,IF(A23=5,F23+5,IF(A23=6,F23+4,F23+3))))))</f>
        <v>42738</v>
      </c>
      <c r="AN23" s="37">
        <f>IF(A23=1,F23+4,IF(A23=2,F23+3,IF(A23=3,F23+9,IF(A23=4,F23+8,IF(A23=5,F23+7,IF(A23=6,F23+6,F23+5))))))</f>
        <v>42733</v>
      </c>
      <c r="AO23" s="37">
        <f>IF(A23=1,F23+5,IF(A23=2,F23+4,IF(A23=3,F23+10,IF(A23=4,F23+9,IF(A23=5,F23+8,IF(A23=6,F23+7,F23+6))))))</f>
        <v>42734</v>
      </c>
      <c r="AP23" s="37">
        <f>IF(A23=1,F23+4,IF(A23=2,F23+5,IF(A23=3,F23+9,IF(A23=4,F23+8,IF(A23=5,F23+7,IF(A23=6,F23+6,F23+5))))))</f>
        <v>42735</v>
      </c>
      <c r="AQ23" s="37">
        <f>IF(A23=1,F23+4,IF(A23=2,F23+3,IF(A23=3,F23+8,IF(A23=4,F23+7,IF(A23=5,F23+6,IF(A23=6,F23+5,F23+5))))))</f>
        <v>42733</v>
      </c>
      <c r="AR23" s="37">
        <f>IF(A23=1,F23+5,IF(A23=2,F23+4,IF(A23=3,F23+3,IF(A23=4,F23+9,IF(A23=5,F23+8,IF(A23=6,F23+7,F23+6))))))</f>
        <v>42734</v>
      </c>
      <c r="AS23" s="38">
        <f>IF(A23=1,F23+6,IF(A23=2,F23+5,IF(A23=3,F23+9,IF(A23=4,F23+8,IF(A23=5,F23+7,IF(A23=6,F23+6,F23+7))))))</f>
        <v>42735</v>
      </c>
    </row>
    <row r="24" spans="1:45" s="21" customFormat="1" ht="21" customHeight="1">
      <c r="A24" s="20">
        <f>WEEKDAY(F24)</f>
        <v>2</v>
      </c>
      <c r="B24" s="20"/>
      <c r="C24" s="78" t="str">
        <f>'  MAIN  '!A24</f>
        <v>HEUNG-A VENUS</v>
      </c>
      <c r="D24" s="76" t="str">
        <f>'  MAIN  '!D24</f>
        <v>0076N</v>
      </c>
      <c r="E24" s="77">
        <f>'  MAIN  '!G24</f>
        <v>42726</v>
      </c>
      <c r="F24" s="77">
        <f>E24+11</f>
        <v>42737</v>
      </c>
      <c r="G24" s="77">
        <f>IF(A24=1,F24+6,IF(A24=2,F24+5,IF(A24=3,F24+4,IF(A24=4,F24+5,IF(A24=5,F24+4,IF(A24=6,F24+3,F24+3))))))</f>
        <v>42742</v>
      </c>
      <c r="H24" s="77">
        <f>IF(A24=1,F24+6,IF(A24=2,F24+5,IF(A24=3,F24+4,IF(A24=4,F24+5,IF(A24=5,F24+4,IF(A24=6,F24+3,F24+3))))))</f>
        <v>42742</v>
      </c>
      <c r="I24" s="77">
        <f>IF(A24=1,F24+7,IF(A24=2,F24+6,IF(A24=3,F24+5,IF(A24=4,F24+6,IF(A24=5,F24+5,IF(A24=6,F24+4,F24+6))))))</f>
        <v>42743</v>
      </c>
      <c r="J24" s="77">
        <f>IF(A24=1,F24+6,IF(A24=2,F24+5,IF(A24=3,F24+7,IF(A24=4,F24+6,IF(A24=5,F24+5,IF(A24=6,F24+4,F24+3))))))</f>
        <v>42742</v>
      </c>
      <c r="K24" s="77">
        <f>IF(A24=1,F24+6,IF(A24=2,F24+5,IF(A24=3,F24+7,IF(A24=4,F24+6,IF(A24=5,F24+5,IF(A24=6,F24+4,F24+3))))))</f>
        <v>42742</v>
      </c>
      <c r="L24" s="77">
        <f>IF(A24=1,F24+6,IF(A24=2,F24+5,IF(A24=3,F24+7,IF(A24=4,F24+6,IF(A24=5,F24+5,IF(A24=6,F24+4,F24+3))))))</f>
        <v>42742</v>
      </c>
      <c r="M24" s="77">
        <f>IF(A24=1,F24+6,IF(A24=2,F24+5,IF(A24=3,F24+7,IF(A24=4,F24+6,IF(A24=5,F24+5,IF(A24=6,F24+4,F24+3))))))</f>
        <v>42742</v>
      </c>
      <c r="N24" s="77">
        <f>IF(A24=1,F24+3,IF(A24=2,F24+9,IF(A24=3,F24+8,IF(A24=4,F24+7,IF(A24=5,F24+6,IF(A24=6,F24+5,F24+4))))))</f>
        <v>42746</v>
      </c>
      <c r="O24" s="77">
        <f>IF(A24=1,F24+4,IF(A24=2,F24+3,IF(A24=3,F24+6,IF(A24=4,F24+5,IF(A24=5,F24+4,IF(A24=6,F24+3,F24+5))))))</f>
        <v>42740</v>
      </c>
      <c r="P24" s="77">
        <f>IF(A24=1,F24+4,IF(A24=2,F24+3,IF(A24=3,F24+6,IF(A24=4,F24+5,IF(A24=5,F24+4,IF(A24=6,F24+3,F24+5))))))</f>
        <v>42740</v>
      </c>
      <c r="Q24" s="77">
        <f>IF(A24=1,F24+2,IF(A24=2,F24+5,IF(A24=3,F24+4,IF(A24=4,F24+6,IF(A24=5,F24+5,IF(A24=6,F24+4,F24+3))))))</f>
        <v>42742</v>
      </c>
      <c r="R24" s="77">
        <f>IF(A24=1,F24+4,IF(A24=2,F24+3,IF(A24=3,F24+2,IF(A24=4,F24+8,IF(A24=5,F24+7,IF(A24=6,F24+6,F24+5))))))</f>
        <v>42740</v>
      </c>
      <c r="S24" s="77">
        <f>IF(A24=1,F24+2,IF(A24=2,F24+5,IF(A24=3,F24+4,IF(A24=4,F24+6,IF(A24=5,F24+5,IF(A24=6,F24+4,F24+3))))))</f>
        <v>42742</v>
      </c>
      <c r="T24" s="77">
        <f>IF(A24=1,F24+6,IF(A24=2,F24+5,IF(A24=3,F24+11,IF(A24=4,F24+10,IF(A24=5,F24+9,IF(A24=6,F24+8,F24+7))))))</f>
        <v>42742</v>
      </c>
      <c r="U24" s="77">
        <f>IF(A24=1,F24+12,IF(A24=2,F24+11,IF(A24=3,F24+10,IF(A24=4,F24+9,IF(A24=5,F24+8,IF(A24=6,F24+7,F24+6))))))</f>
        <v>42748</v>
      </c>
      <c r="V24" s="77">
        <f>IF(A24=1,F24+12,IF(A24=2,F24+11,IF(A24=3,F24+10,IF(A24=4,F24+9,IF(A24=5,F24+8,IF(A24=6,F24+7,F24+6))))))</f>
        <v>42748</v>
      </c>
      <c r="W24" s="77">
        <f>IF(A24=1,F24+4,IF(A24=2,F24+3,IF(A24=3,F24+2,IF(A24=4,F24+8,IF(A24=5,AG24+7,IF(A24=6,F24+6,F24+5))))))</f>
        <v>42740</v>
      </c>
      <c r="X24" s="77">
        <f>IF(A24=1,F24+5,IF(A24=2,F24+4,IF(A24=3,F24+3,IF(A24=4,F24+9,IF(A24=5,F24+8,IF(A24=6,F24+7,F24+6))))))</f>
        <v>42741</v>
      </c>
      <c r="Y24" s="77">
        <f>IF(A24=1,F24+3,IF(A24=2,F24+9,IF(A24=3,F24+8,IF(A24=4,F24+7,IF(A24=5,F24+6,IF(A24=6,F24+5,F24+4))))))</f>
        <v>42746</v>
      </c>
      <c r="Z24" s="77">
        <f>IF(A24=1,F24+5,IF(A24=2,F24+4,IF(A24=3,F24+10,IF(A24=4,F24+9,IF(A24=5,F24+8,IF(A24=6,F24+7,F24+6))))))</f>
        <v>42741</v>
      </c>
      <c r="AA24" s="77">
        <f>IF(A24=1,F24+6,IF(A24=2,F24+5,IF(A24=3,F24+11,IF(A24=4,F24+10,IF(A24=5,F24+9,IF(A24=6,F24+8,F24+7))))))</f>
        <v>42742</v>
      </c>
      <c r="AB24" s="77">
        <f>IF(A24=1,F24+6,IF(A24=2,F24+5,IF(A24=3,F24+11,IF(A24=4,F24+10,IF(A24=5,F24+9,IF(A24=6,F24+8,F24+7))))))</f>
        <v>42742</v>
      </c>
      <c r="AC24" s="77">
        <f>IF(A24=1,F24+5,IF(A24=2,F24+9,IF(A24=3,F24+8,IF(A24=4,F24+7,IF(A24=5,F24+6,IF(A24=6,F24+5,F24+6))))))</f>
        <v>42746</v>
      </c>
      <c r="AD24" s="77">
        <f t="shared" si="0"/>
        <v>42742</v>
      </c>
      <c r="AE24" s="77">
        <f>IF(A24=1,F24+5,IF(A24=2,F24+9,IF(A24=3,F24+8,IF(A24=4,F24+7,IF(A24=5,F24+6,IF(A24=6,F24+5,F24+6))))))</f>
        <v>42746</v>
      </c>
      <c r="AF24" s="77">
        <f>IF(A24=1,F24+6,IF(A24=2,F24+5,IF(A24=3,F24+11,IF(A24=4,F24+10,IF(A24=5,F24+9,IF(A24=6,F24+8,F24+7))))))</f>
        <v>42742</v>
      </c>
      <c r="AG24" s="77">
        <f>IF(A24=1,F24+9,IF(A24=2,F24+8,IF(A24=3,F24+7,IF(A24=4,F24+6,IF(A24=5,F24+5,IF(A24=6,F24+4,F24+10))))))</f>
        <v>42745</v>
      </c>
      <c r="AH24" s="77">
        <f>IF(A24=1,F24+5,IF(A24=2,F24+4,IF(A24=3,F24+10,IF(A24=4,F24+9,IF(A24=5,F24+8,IF(A24=6,F24+7,F24+6))))))</f>
        <v>42741</v>
      </c>
      <c r="AI24" s="77">
        <f>IF(A24=1,F24+6,IF(A24=2,F24+5,IF(A24=3,F24+4,IF(A24=4,F24+10,IF(A24=9,F24+9,IF(A24=6,F24+8,F24+7))))))</f>
        <v>42742</v>
      </c>
      <c r="AJ24" s="77">
        <f>IF(A24=1,F24+4,IF(A24=2,F24+3,IF(A24=3,F24+7,IF(A24=4,F24+6,IF(A24=5,F24+5,IF(A24=6,F24+4,F24+5))))))</f>
        <v>42740</v>
      </c>
      <c r="AK24" s="77">
        <f>IF(A24=1,F24+4,IF(A24=2,F24+3,IF(A24=3,F24+7,IF(A24=4,F24+6,IF(A24=5,F24+5,IF(A24=6,F24+4,F24+5))))))</f>
        <v>42740</v>
      </c>
      <c r="AL24" s="77">
        <f>IF(A24=1,F24+8,IF(A24=2,F24+7,IF(A24=3,F24+6,IF(A24=4,F24+5,IF(A24=5,F24+4,IF(A24=6,F24+3,F24+2))))))</f>
        <v>42744</v>
      </c>
      <c r="AM24" s="77">
        <f>IF(A24=1,F24+4,IF(A24=2,F24+8,IF(A24=3,F24+7,IF(A24=4,F24+6,IF(A24=5,F24+5,IF(A24=6,F24+4,F24+3))))))</f>
        <v>42745</v>
      </c>
      <c r="AN24" s="77">
        <f>IF(A24=1,F24+4,IF(A24=2,F24+3,IF(A24=3,F24+9,IF(A24=4,F24+8,IF(A24=5,F24+7,IF(A24=6,F24+6,F24+5))))))</f>
        <v>42740</v>
      </c>
      <c r="AO24" s="77">
        <f>IF(A24=1,F24+5,IF(A24=2,F24+4,IF(A24=3,F24+10,IF(A24=4,F24+9,IF(A24=5,F24+8,IF(A24=6,F24+7,F24+6))))))</f>
        <v>42741</v>
      </c>
      <c r="AP24" s="77">
        <f>IF(A24=1,F24+4,IF(A24=2,F24+5,IF(A24=3,F24+9,IF(A24=4,F24+8,IF(A24=5,F24+7,IF(A24=6,F24+6,F24+5))))))</f>
        <v>42742</v>
      </c>
      <c r="AQ24" s="77">
        <f>IF(A24=1,F24+4,IF(A24=2,F24+3,IF(A24=3,F24+8,IF(A24=4,F24+7,IF(A24=5,F24+6,IF(A24=6,F24+5,F24+5))))))</f>
        <v>42740</v>
      </c>
      <c r="AR24" s="77">
        <f>IF(A24=1,F24+5,IF(A24=2,F24+4,IF(A24=3,F24+3,IF(A24=4,F24+9,IF(A24=5,F24+8,IF(A24=6,F24+7,F24+6))))))</f>
        <v>42741</v>
      </c>
      <c r="AS24" s="79">
        <f>IF(A24=1,F24+6,IF(A24=2,F24+5,IF(A24=3,F24+9,IF(A24=4,F24+8,IF(A24=5,F24+7,IF(A24=6,F24+6,F24+7))))))</f>
        <v>42742</v>
      </c>
    </row>
    <row r="25" spans="1:45" s="21" customFormat="1" ht="21" customHeight="1" thickBot="1">
      <c r="A25" s="20"/>
      <c r="B25" s="20"/>
      <c r="C25" s="80" t="str">
        <f>'  MAIN  '!A25</f>
        <v>HEUNG-A ASIA</v>
      </c>
      <c r="D25" s="81" t="str">
        <f>'  MAIN  '!D25</f>
        <v>0122N</v>
      </c>
      <c r="E25" s="82">
        <f>'  MAIN  '!G25</f>
        <v>42733</v>
      </c>
      <c r="F25" s="82">
        <f>E25+11</f>
        <v>42744</v>
      </c>
      <c r="G25" s="82">
        <f>IF(A25=1,F25+6,IF(A25=2,F25+5,IF(A25=3,F25+4,IF(A25=4,F25+5,IF(A25=5,F25+4,IF(A25=6,F25+3,F25+3))))))</f>
        <v>42747</v>
      </c>
      <c r="H25" s="82">
        <f>IF(A25=1,F25+6,IF(A25=2,F25+5,IF(A25=3,F25+4,IF(A25=4,F25+5,IF(A25=5,F25+4,IF(A25=6,F25+3,F25+3))))))</f>
        <v>42747</v>
      </c>
      <c r="I25" s="82">
        <f>IF(A25=1,F25+7,IF(A25=2,F25+6,IF(A25=3,F25+5,IF(A25=4,F25+6,IF(A25=5,F25+5,IF(A25=6,F25+4,F25+6))))))</f>
        <v>42750</v>
      </c>
      <c r="J25" s="82">
        <f>IF(A25=1,F25+6,IF(A25=2,F25+5,IF(A25=3,F25+7,IF(A25=4,F25+6,IF(A25=5,F25+5,IF(A25=6,F25+4,F25+3))))))</f>
        <v>42747</v>
      </c>
      <c r="K25" s="82">
        <f>IF(A25=1,F25+6,IF(A25=2,F25+5,IF(A25=3,F25+7,IF(A25=4,F25+6,IF(A25=5,F25+5,IF(A25=6,F25+4,F25+3))))))</f>
        <v>42747</v>
      </c>
      <c r="L25" s="82">
        <f>IF(A25=1,F25+6,IF(A25=2,F25+5,IF(A25=3,F25+7,IF(A25=4,F25+6,IF(A25=5,F25+5,IF(A25=6,F25+4,F25+3))))))</f>
        <v>42747</v>
      </c>
      <c r="M25" s="82">
        <f>IF(A25=1,F25+6,IF(A25=2,F25+5,IF(A25=3,F25+7,IF(A25=4,F25+6,IF(A25=5,F25+5,IF(A25=6,F25+4,F25+3))))))</f>
        <v>42747</v>
      </c>
      <c r="N25" s="82">
        <f>IF(A25=1,F25+3,IF(A25=2,F25+9,IF(A25=3,F25+8,IF(A25=4,F25+7,IF(A25=5,F25+6,IF(A25=6,F25+5,F25+4))))))</f>
        <v>42748</v>
      </c>
      <c r="O25" s="82">
        <f>IF(A25=1,F25+4,IF(A25=2,F25+3,IF(A25=3,F25+6,IF(A25=4,F25+5,IF(A25=5,F25+4,IF(A25=6,F25+3,F25+5))))))</f>
        <v>42749</v>
      </c>
      <c r="P25" s="82">
        <f>IF(A25=1,F25+4,IF(A25=2,F25+3,IF(A25=3,F25+6,IF(A25=4,F25+5,IF(A25=5,F25+4,IF(A25=6,F25+3,F25+5))))))</f>
        <v>42749</v>
      </c>
      <c r="Q25" s="82">
        <f>IF(A25=1,F25+2,IF(A25=2,F25+5,IF(A25=3,F25+4,IF(A25=4,F25+6,IF(A25=5,F25+5,IF(A25=6,F25+4,F25+3))))))</f>
        <v>42747</v>
      </c>
      <c r="R25" s="82">
        <f>IF(A25=1,F25+4,IF(A25=2,F25+3,IF(A25=3,F25+2,IF(A25=4,F25+8,IF(A25=5,F25+7,IF(A25=6,F25+6,F25+5))))))</f>
        <v>42749</v>
      </c>
      <c r="S25" s="82">
        <f>IF(A25=1,F25+2,IF(A25=2,F25+5,IF(A25=3,F25+4,IF(A25=4,F25+6,IF(A25=5,F25+5,IF(A25=6,F25+4,F25+3))))))</f>
        <v>42747</v>
      </c>
      <c r="T25" s="82">
        <f>IF(A25=1,F25+6,IF(A25=2,F25+5,IF(A25=3,F25+11,IF(A25=4,F25+10,IF(A25=5,F25+9,IF(A25=6,F25+8,F25+7))))))</f>
        <v>42751</v>
      </c>
      <c r="U25" s="82">
        <f>IF(A25=1,F25+12,IF(A25=2,F25+11,IF(A25=3,F25+10,IF(A25=4,F25+9,IF(A25=5,F25+8,IF(A25=6,F25+7,F25+6))))))</f>
        <v>42750</v>
      </c>
      <c r="V25" s="82">
        <f>IF(A25=1,F25+12,IF(A25=2,F25+11,IF(A25=3,F25+10,IF(A25=4,F25+9,IF(A25=5,F25+8,IF(A25=6,F25+7,F25+6))))))</f>
        <v>42750</v>
      </c>
      <c r="W25" s="82">
        <f>IF(A25=1,F25+4,IF(A25=2,F25+3,IF(A25=3,F25+2,IF(A25=4,F25+8,IF(A25=5,AG25+7,IF(A25=6,F25+6,F25+5))))))</f>
        <v>42749</v>
      </c>
      <c r="X25" s="82">
        <f>IF(A25=1,F25+5,IF(A25=2,F25+4,IF(A25=3,F25+3,IF(A25=4,F25+9,IF(A25=5,F25+8,IF(A25=6,F25+7,F25+6))))))</f>
        <v>42750</v>
      </c>
      <c r="Y25" s="82">
        <f>IF(A25=1,F25+3,IF(A25=2,F25+9,IF(A25=3,F25+8,IF(A25=4,F25+7,IF(A25=5,F25+6,IF(A25=6,F25+5,F25+4))))))</f>
        <v>42748</v>
      </c>
      <c r="Z25" s="82">
        <f>IF(A25=1,F25+5,IF(A25=2,F25+4,IF(A25=3,F25+10,IF(A25=4,F25+9,IF(A25=5,F25+8,IF(A25=6,F25+7,F25+6))))))</f>
        <v>42750</v>
      </c>
      <c r="AA25" s="82">
        <f>IF(A25=1,F25+6,IF(A25=2,F25+5,IF(A25=3,F25+11,IF(A25=4,F25+10,IF(A25=5,F25+9,IF(A25=6,F25+8,F25+7))))))</f>
        <v>42751</v>
      </c>
      <c r="AB25" s="82">
        <f>IF(A25=1,F25+6,IF(A25=2,F25+5,IF(A25=3,F25+11,IF(A25=4,F25+10,IF(A25=5,F25+9,IF(A25=6,F25+8,F25+7))))))</f>
        <v>42751</v>
      </c>
      <c r="AC25" s="82">
        <f>IF(A25=1,F25+5,IF(A25=2,F25+9,IF(A25=3,F25+8,IF(A25=4,F25+7,IF(A25=5,F25+6,IF(A25=6,F25+5,F25+6))))))</f>
        <v>42750</v>
      </c>
      <c r="AD25" s="82">
        <f t="shared" si="0"/>
        <v>42751</v>
      </c>
      <c r="AE25" s="82">
        <f>IF(A25=1,F25+5,IF(A25=2,F25+9,IF(A25=3,F25+8,IF(A25=4,F25+7,IF(A25=5,F25+6,IF(A25=6,F25+5,F25+6))))))</f>
        <v>42750</v>
      </c>
      <c r="AF25" s="82">
        <f>IF(A25=1,F25+6,IF(A25=2,F25+5,IF(A25=3,F25+11,IF(A25=4,F25+10,IF(A25=5,F25+9,IF(A25=6,F25+8,F25+7))))))</f>
        <v>42751</v>
      </c>
      <c r="AG25" s="82">
        <f>IF(A25=1,F25+9,IF(A25=2,F25+8,IF(A25=3,F25+7,IF(A25=4,F25+6,IF(A25=5,F25+5,IF(A25=6,F25+4,F25+10))))))</f>
        <v>42754</v>
      </c>
      <c r="AH25" s="82">
        <f>IF(A25=1,F25+5,IF(A25=2,F25+4,IF(A25=3,F25+10,IF(A25=4,F25+9,IF(A25=5,F25+8,IF(A25=6,F25+7,F25+6))))))</f>
        <v>42750</v>
      </c>
      <c r="AI25" s="82">
        <f>IF(A25=1,F25+6,IF(A25=2,F25+5,IF(A25=3,F25+4,IF(A25=4,F25+10,IF(A25=9,F25+9,IF(A25=6,F25+8,F25+7))))))</f>
        <v>42751</v>
      </c>
      <c r="AJ25" s="82">
        <f>IF(A25=1,F25+4,IF(A25=2,F25+3,IF(A25=3,F25+7,IF(A25=4,F25+6,IF(A25=5,F25+5,IF(A25=6,F25+4,F25+5))))))</f>
        <v>42749</v>
      </c>
      <c r="AK25" s="82">
        <f>IF(A25=1,F25+4,IF(A25=2,F25+3,IF(A25=3,F25+7,IF(A25=4,F25+6,IF(A25=5,F25+5,IF(A25=6,F25+4,F25+5))))))</f>
        <v>42749</v>
      </c>
      <c r="AL25" s="82">
        <f>IF(A25=1,F25+8,IF(A25=2,F25+7,IF(A25=3,F25+6,IF(A25=4,F25+5,IF(A25=5,F25+4,IF(A25=6,F25+3,F25+2))))))</f>
        <v>42746</v>
      </c>
      <c r="AM25" s="82">
        <f>IF(A25=1,F25+4,IF(A25=2,F25+8,IF(A25=3,F25+7,IF(A25=4,F25+6,IF(A25=5,F25+5,IF(A25=6,F25+4,F25+3))))))</f>
        <v>42747</v>
      </c>
      <c r="AN25" s="82">
        <f>IF(A25=1,F25+4,IF(A25=2,F25+3,IF(A25=3,F25+9,IF(A25=4,F25+8,IF(A25=5,F25+7,IF(A25=6,F25+6,F25+5))))))</f>
        <v>42749</v>
      </c>
      <c r="AO25" s="82">
        <f>IF(A25=1,F25+5,IF(A25=2,F25+4,IF(A25=3,F25+10,IF(A25=4,F25+9,IF(A25=5,F25+8,IF(A25=6,F25+7,F25+6))))))</f>
        <v>42750</v>
      </c>
      <c r="AP25" s="82">
        <f>IF(A25=1,F25+4,IF(A25=2,F25+5,IF(A25=3,F25+9,IF(A25=4,F25+8,IF(A25=5,F25+7,IF(A25=6,F25+6,F25+5))))))</f>
        <v>42749</v>
      </c>
      <c r="AQ25" s="82">
        <f>IF(A25=1,F25+4,IF(A25=2,F25+3,IF(A25=3,F25+8,IF(A25=4,F25+7,IF(A25=5,F25+6,IF(A25=6,F25+5,F25+5))))))</f>
        <v>42749</v>
      </c>
      <c r="AR25" s="82">
        <f>IF(A25=1,F25+5,IF(A25=2,F25+4,IF(A25=3,F25+3,IF(A25=4,F25+9,IF(A25=5,F25+8,IF(A25=6,F25+7,F25+6))))))</f>
        <v>42750</v>
      </c>
      <c r="AS25" s="83">
        <f>IF(A25=1,F25+6,IF(A25=2,F25+5,IF(A25=3,F25+9,IF(A25=4,F25+8,IF(A25=5,F25+7,IF(A25=6,F25+6,F25+7))))))</f>
        <v>42751</v>
      </c>
    </row>
    <row r="26" spans="1:45" s="23" customFormat="1" ht="11.25" customHeight="1" thickBot="1">
      <c r="A26" s="20"/>
      <c r="B26" s="20"/>
      <c r="C26" s="42"/>
      <c r="D26" s="4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20"/>
      <c r="AR26" s="20"/>
      <c r="AS26" s="50"/>
    </row>
    <row r="27" spans="1:45" s="23" customFormat="1" ht="21.75" customHeight="1" thickBot="1">
      <c r="A27" s="20"/>
      <c r="B27" s="20"/>
      <c r="C27" s="51" t="s">
        <v>19</v>
      </c>
      <c r="D27" s="42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20"/>
      <c r="AR27" s="20"/>
      <c r="AS27" s="50"/>
    </row>
    <row r="28" spans="1:45" s="23" customFormat="1" ht="21.75" customHeight="1">
      <c r="A28" s="20">
        <f>WEEKDAY(F28)</f>
        <v>1</v>
      </c>
      <c r="B28" s="20"/>
      <c r="C28" s="87" t="str">
        <f>'  MAIN  '!A30</f>
        <v>HEUNG-A GREEN</v>
      </c>
      <c r="D28" s="46" t="str">
        <f>'  MAIN  '!D30</f>
        <v>0116N</v>
      </c>
      <c r="E28" s="33">
        <f>'  MAIN  '!G30</f>
        <v>42705</v>
      </c>
      <c r="F28" s="33">
        <f>E28+10</f>
        <v>42715</v>
      </c>
      <c r="G28" s="33">
        <f>IF(A28=1,F28+6,IF(A28=2,F28+5,IF(A28=3,F28+4,IF(A28=4,F28+5,IF(A28=5,F28+4,IF(A28=6,F28+3,F28+3))))))</f>
        <v>42721</v>
      </c>
      <c r="H28" s="33">
        <f>IF(A28=1,F28+6,IF(A28=2,F28+5,IF(A28=3,F28+4,IF(A28=4,F28+5,IF(A28=5,F28+4,IF(A28=6,F28+3,F28+3))))))</f>
        <v>42721</v>
      </c>
      <c r="I28" s="33">
        <f>IF(A28=1,F28+7,IF(A28=2,F28+6,IF(A28=3,F28+5,IF(A28=4,F28+6,IF(A28=5,F28+5,IF(A28=6,F28+4,F28+6))))))</f>
        <v>42722</v>
      </c>
      <c r="J28" s="33">
        <f>IF(A28=1,F28+6,IF(A28=2,F28+5,IF(A28=3,F28+7,IF(A28=4,F28+6,IF(A28=5,F28+5,IF(A28=6,F28+4,F28+3))))))</f>
        <v>42721</v>
      </c>
      <c r="K28" s="33">
        <f>IF(A28=1,F28+6,IF(A28=2,F28+5,IF(A28=3,F28+7,IF(A28=4,F28+6,IF(A28=5,F28+5,IF(A28=6,F28+4,F28+3))))))</f>
        <v>42721</v>
      </c>
      <c r="L28" s="33">
        <f>IF(A28=1,F28+6,IF(A28=2,F28+5,IF(A28=3,F28+7,IF(A28=4,F28+6,IF(A28=5,F28+5,IF(A28=6,F28+4,F28+3))))))</f>
        <v>42721</v>
      </c>
      <c r="M28" s="33">
        <f>IF(A28=1,F28+6,IF(A28=2,F28+5,IF(A28=3,F28+7,IF(A28=4,F28+6,IF(A28=5,F28+5,IF(A28=6,F28+4,F28+3))))))</f>
        <v>42721</v>
      </c>
      <c r="N28" s="33">
        <f>IF(A28=1,F28+3,IF(A28=2,F28+9,IF(A28=3,F28+8,IF(A28=4,F28+7,IF(A28=5,F28+6,IF(A28=6,F28+5,F28+4))))))</f>
        <v>42718</v>
      </c>
      <c r="O28" s="33">
        <f>IF(A28=1,F28+4,IF(A28=2,F28+3,IF(A28=3,F28+6,IF(A28=4,F28+5,IF(A28=5,F28+4,IF(A28=6,F28+3,F28+5))))))</f>
        <v>42719</v>
      </c>
      <c r="P28" s="33">
        <f>IF(A28=1,F28+4,IF(A28=2,F28+3,IF(A28=3,F28+6,IF(A28=4,F28+5,IF(A28=5,F28+4,IF(A28=6,F28+3,F28+5))))))</f>
        <v>42719</v>
      </c>
      <c r="Q28" s="33">
        <f>IF(A28=1,F28+2,IF(A28=2,F28+5,IF(A28=3,F28+4,IF(A28=4,F28+6,IF(A28=5,F28+5,IF(A28=6,F28+4,F28+3))))))</f>
        <v>42717</v>
      </c>
      <c r="R28" s="33">
        <f>IF(A28=1,F28+4,IF(A28=2,F28+3,IF(A28=3,F28+2,IF(A28=4,F28+8,IF(A28=5,F28+7,IF(A28=6,F28+6,F28+5))))))</f>
        <v>42719</v>
      </c>
      <c r="S28" s="33">
        <f>IF(A28=1,F28+2,IF(A28=2,F28+5,IF(A28=3,F28+4,IF(A28=4,F28+6,IF(A28=5,F28+5,IF(A28=6,F28+4,F28+3))))))</f>
        <v>42717</v>
      </c>
      <c r="T28" s="33">
        <f>IF(A28=1,F28+6,IF(A28=2,F28+5,IF(A28=3,F28+11,IF(A28=4,F28+10,IF(A28=5,F28+9,IF(A28=6,F28+8,F28+7))))))</f>
        <v>42721</v>
      </c>
      <c r="U28" s="33">
        <f>IF(A28=1,F28+12,IF(A28=2,F28+11,IF(A28=3,F28+10,IF(A28=4,F28+9,IF(A28=5,F28+8,IF(A28=6,F28+7,F28+6))))))</f>
        <v>42727</v>
      </c>
      <c r="V28" s="33">
        <f>IF(A28=1,F28+12,IF(A28=2,F28+11,IF(A28=3,F28+10,IF(A28=4,F28+9,IF(A28=5,F28+8,IF(A28=6,F28+7,F28+6))))))</f>
        <v>42727</v>
      </c>
      <c r="W28" s="33">
        <f>IF(A28=1,F28+4,IF(A28=2,F28+3,IF(A28=3,F28+2,IF(A28=4,F28+8,IF(A28=5,AG28+7,IF(A28=6,F28+6,F28+5))))))</f>
        <v>42719</v>
      </c>
      <c r="X28" s="33">
        <f>IF(A28=1,F28+5,IF(A28=2,F28+4,IF(A28=3,F28+3,IF(A28=4,F28+9,IF(A28=5,F28+8,IF(A28=6,F28+7,F28+6))))))</f>
        <v>42720</v>
      </c>
      <c r="Y28" s="33">
        <f>IF(A28=1,F28+3,IF(A28=2,F28+9,IF(A28=3,F28+8,IF(A28=4,F28+7,IF(A28=5,F28+6,IF(A28=6,F28+5,F28+4))))))</f>
        <v>42718</v>
      </c>
      <c r="Z28" s="33">
        <f>IF(A28=1,F28+5,IF(A28=2,F28+4,IF(A28=3,F28+10,IF(A28=4,F28+9,IF(A28=5,F28+8,IF(A28=6,F28+7,F28+6))))))</f>
        <v>42720</v>
      </c>
      <c r="AA28" s="33">
        <f>IF(A28=1,F28+6,IF(A28=2,F28+5,IF(A28=3,F28+11,IF(A28=4,F28+10,IF(A28=5,F28+9,IF(A28=6,F28+8,F28+7))))))</f>
        <v>42721</v>
      </c>
      <c r="AB28" s="33">
        <f>IF(A28=1,F28+6,IF(A28=2,F28+5,IF(A28=3,F28+11,IF(A28=4,F28+10,IF(A28=5,F28+9,IF(A28=6,F28+8,F28+7))))))</f>
        <v>42721</v>
      </c>
      <c r="AC28" s="33">
        <f>IF(A28=1,F28+5,IF(A28=2,F28+9,IF(A28=3,F28+8,IF(A28=4,F28+7,IF(A28=5,F28+6,IF(A28=6,F28+5,F28+6))))))</f>
        <v>42720</v>
      </c>
      <c r="AD28" s="33">
        <f t="shared" si="0"/>
        <v>42721</v>
      </c>
      <c r="AE28" s="33">
        <f>IF(A28=1,F28+5,IF(A28=2,F28+9,IF(A28=3,F28+8,IF(A28=4,F28+7,IF(A28=5,F28+6,IF(A28=6,F28+5,F28+6))))))</f>
        <v>42720</v>
      </c>
      <c r="AF28" s="33">
        <f>IF(A28=1,F28+6,IF(A28=2,F28+5,IF(A28=3,F28+11,IF(A28=4,F28+10,IF(A28=5,F28+9,IF(A28=6,F28+8,F28+7))))))</f>
        <v>42721</v>
      </c>
      <c r="AG28" s="33">
        <f>IF(A28=1,F28+9,IF(A28=2,F28+8,IF(A28=3,F28+7,IF(A28=4,F28+6,IF(A28=5,F28+5,IF(A28=6,F28+4,F28+10))))))</f>
        <v>42724</v>
      </c>
      <c r="AH28" s="33">
        <f>IF(A28=1,F28+5,IF(A28=2,F28+4,IF(A28=3,F28+10,IF(A28=4,F28+9,IF(A28=5,F28+8,IF(A28=6,F28+7,F28+6))))))</f>
        <v>42720</v>
      </c>
      <c r="AI28" s="33">
        <f>IF(A28=1,F28+6,IF(A28=2,F28+5,IF(A28=3,F28+4,IF(A28=4,F28+10,IF(A28=9,F28+9,IF(A28=6,F28+8,F28+7))))))</f>
        <v>42721</v>
      </c>
      <c r="AJ28" s="33">
        <f>IF(A28=1,F28+4,IF(A28=2,F28+3,IF(A28=3,F28+7,IF(A28=4,F28+6,IF(A28=5,F28+5,IF(A28=6,F28+4,F28+5))))))</f>
        <v>42719</v>
      </c>
      <c r="AK28" s="33">
        <f>IF(A28=1,F28+4,IF(A28=2,F28+3,IF(A28=3,F28+7,IF(A28=4,F28+6,IF(A28=5,F28+5,IF(A28=6,F28+4,F28+5))))))</f>
        <v>42719</v>
      </c>
      <c r="AL28" s="33">
        <f>IF(A28=1,F28+8,IF(A28=2,F28+7,IF(A28=3,F28+6,IF(A28=4,F28+5,IF(A28=5,F28+4,IF(A28=6,F28+3,F28+2))))))</f>
        <v>42723</v>
      </c>
      <c r="AM28" s="33">
        <f>IF(A28=1,F28+4,IF(A28=2,F28+8,IF(A28=3,F28+7,IF(A28=4,F28+6,IF(A28=5,F28+5,IF(A28=6,F28+4,F28+3))))))</f>
        <v>42719</v>
      </c>
      <c r="AN28" s="33">
        <f>IF(A28=1,F28+4,IF(A28=2,F28+3,IF(A28=3,F28+9,IF(A28=4,F28+8,IF(A28=5,F28+7,IF(A28=6,F28+6,F28+5))))))</f>
        <v>42719</v>
      </c>
      <c r="AO28" s="33">
        <f>IF(A28=1,F28+5,IF(A28=2,F28+4,IF(A28=3,F28+10,IF(A28=4,F28+9,IF(A28=5,F28+8,IF(A28=6,F28+7,F28+6))))))</f>
        <v>42720</v>
      </c>
      <c r="AP28" s="33">
        <f>IF(A28=1,F28+4,IF(A28=2,F28+5,IF(A28=3,F28+9,IF(A28=4,F28+8,IF(A28=5,F28+7,IF(A28=6,F28+6,F28+5))))))</f>
        <v>42719</v>
      </c>
      <c r="AQ28" s="33">
        <f>IF(A28=1,F28+4,IF(A28=2,F28+3,IF(A28=3,F28+8,IF(A28=4,F28+7,IF(A28=5,F28+6,IF(A28=6,F28+5,F28+5))))))</f>
        <v>42719</v>
      </c>
      <c r="AR28" s="33">
        <f>IF(A28=1,F28+5,IF(A28=2,F28+4,IF(A28=3,F28+3,IF(A28=4,F28+9,IF(A28=5,F28+8,IF(A28=6,F28+7,F28+6))))))</f>
        <v>42720</v>
      </c>
      <c r="AS28" s="34">
        <f>IF(A28=1,F28+6,IF(A28=2,F28+5,IF(A28=3,F28+9,IF(A28=4,F28+8,IF(A28=5,F28+7,IF(A28=6,F28+6,F28+7))))))</f>
        <v>42721</v>
      </c>
    </row>
    <row r="29" spans="1:45" s="23" customFormat="1" ht="21.75" customHeight="1">
      <c r="A29" s="20">
        <f>WEEKDAY(F29)</f>
        <v>1</v>
      </c>
      <c r="B29" s="20"/>
      <c r="C29" s="88" t="str">
        <f>'  MAIN  '!A31</f>
        <v>WINCHESTER STRAIT</v>
      </c>
      <c r="D29" s="44" t="str">
        <f>'  MAIN  '!D31</f>
        <v>0142N</v>
      </c>
      <c r="E29" s="35">
        <f>'  MAIN  '!G31</f>
        <v>42712</v>
      </c>
      <c r="F29" s="35">
        <f>E29+10</f>
        <v>42722</v>
      </c>
      <c r="G29" s="35">
        <f>IF(A29=1,F29+6,IF(A29=2,F29+5,IF(A29=3,F29+4,IF(A29=4,F29+5,IF(A29=5,F29+4,IF(A29=6,F29+3,F29+3))))))</f>
        <v>42728</v>
      </c>
      <c r="H29" s="35">
        <f>IF(A29=1,F29+6,IF(A29=2,F29+5,IF(A29=3,F29+4,IF(A29=4,F29+5,IF(A29=5,F29+4,IF(A29=6,F29+3,F29+3))))))</f>
        <v>42728</v>
      </c>
      <c r="I29" s="35">
        <f>IF(A29=1,F29+7,IF(A29=2,F29+6,IF(A29=3,F29+5,IF(A29=4,F29+6,IF(A29=5,F29+5,IF(A29=6,F29+4,F29+6))))))</f>
        <v>42729</v>
      </c>
      <c r="J29" s="35">
        <f>IF(A29=1,F29+6,IF(A29=2,F29+5,IF(A29=3,F29+7,IF(A29=4,F29+6,IF(A29=5,F29+5,IF(A29=6,F29+4,F29+3))))))</f>
        <v>42728</v>
      </c>
      <c r="K29" s="35">
        <f>IF(A29=1,F29+6,IF(A29=2,F29+5,IF(A29=3,F29+7,IF(A29=4,F29+6,IF(A29=5,F29+5,IF(A29=6,F29+4,F29+3))))))</f>
        <v>42728</v>
      </c>
      <c r="L29" s="35">
        <f>IF(A29=1,F29+6,IF(A29=2,F29+5,IF(A29=3,F29+7,IF(A29=4,F29+6,IF(A29=5,F29+5,IF(A29=6,F29+4,F29+3))))))</f>
        <v>42728</v>
      </c>
      <c r="M29" s="35">
        <f>IF(A29=1,F29+6,IF(A29=2,F29+5,IF(A29=3,F29+7,IF(A29=4,F29+6,IF(A29=5,F29+5,IF(A29=6,F29+4,F29+3))))))</f>
        <v>42728</v>
      </c>
      <c r="N29" s="35">
        <f>IF(A29=1,F29+3,IF(A29=2,F29+9,IF(A29=3,F29+8,IF(A29=4,F29+7,IF(A29=5,F29+6,IF(A29=6,F29+5,F29+4))))))</f>
        <v>42725</v>
      </c>
      <c r="O29" s="35">
        <f>IF(A29=1,F29+4,IF(A29=2,F29+3,IF(A29=3,F29+6,IF(A29=4,F29+5,IF(A29=5,F29+4,IF(A29=6,F29+3,F29+5))))))</f>
        <v>42726</v>
      </c>
      <c r="P29" s="35">
        <f>IF(A29=1,F29+4,IF(A29=2,F29+3,IF(A29=3,F29+6,IF(A29=4,F29+5,IF(A29=5,F29+4,IF(A29=6,F29+3,F29+5))))))</f>
        <v>42726</v>
      </c>
      <c r="Q29" s="35">
        <f>IF(A29=1,F29+2,IF(A29=2,F29+5,IF(A29=3,F29+4,IF(A29=4,F29+6,IF(A29=5,F29+5,IF(A29=6,F29+4,F29+3))))))</f>
        <v>42724</v>
      </c>
      <c r="R29" s="35">
        <f>IF(A29=1,F29+4,IF(A29=2,F29+3,IF(A29=3,F29+2,IF(A29=4,F29+8,IF(A29=5,F29+7,IF(A29=6,F29+6,F29+5))))))</f>
        <v>42726</v>
      </c>
      <c r="S29" s="35">
        <f>IF(A29=1,F29+2,IF(A29=2,F29+5,IF(A29=3,F29+4,IF(A29=4,F29+6,IF(A29=5,F29+5,IF(A29=6,F29+4,F29+3))))))</f>
        <v>42724</v>
      </c>
      <c r="T29" s="35">
        <f>IF(A29=1,F29+6,IF(A29=2,F29+5,IF(A29=3,F29+11,IF(A29=4,F29+10,IF(A29=5,F29+9,IF(A29=6,F29+8,F29+7))))))</f>
        <v>42728</v>
      </c>
      <c r="U29" s="35">
        <f>IF(A29=1,F29+12,IF(A29=2,F29+11,IF(A29=3,F29+10,IF(A29=4,F29+9,IF(A29=5,F29+8,IF(A29=6,F29+7,F29+6))))))</f>
        <v>42734</v>
      </c>
      <c r="V29" s="35">
        <f>IF(A29=1,F29+12,IF(A29=2,F29+11,IF(A29=3,F29+10,IF(A29=4,F29+9,IF(A29=5,F29+8,IF(A29=6,F29+7,F29+6))))))</f>
        <v>42734</v>
      </c>
      <c r="W29" s="35">
        <f>IF(A29=1,F29+4,IF(A29=2,F29+3,IF(A29=3,F29+2,IF(A29=4,F29+8,IF(A29=5,AG29+7,IF(A29=6,F29+6,F29+5))))))</f>
        <v>42726</v>
      </c>
      <c r="X29" s="35">
        <f>IF(A29=1,F29+5,IF(A29=2,F29+4,IF(A29=3,F29+3,IF(A29=4,F29+9,IF(A29=5,F29+8,IF(A29=6,F29+7,F29+6))))))</f>
        <v>42727</v>
      </c>
      <c r="Y29" s="35">
        <f>IF(A29=1,F29+3,IF(A29=2,F29+9,IF(A29=3,F29+8,IF(A29=4,F29+7,IF(A29=5,F29+6,IF(A29=6,F29+5,F29+4))))))</f>
        <v>42725</v>
      </c>
      <c r="Z29" s="35">
        <f>IF(A29=1,F29+5,IF(A29=2,F29+4,IF(A29=3,F29+10,IF(A29=4,F29+9,IF(A29=5,F29+8,IF(A29=6,F29+7,F29+6))))))</f>
        <v>42727</v>
      </c>
      <c r="AA29" s="35">
        <f>IF(A29=1,F29+6,IF(A29=2,F29+5,IF(A29=3,F29+11,IF(A29=4,F29+10,IF(A29=5,F29+9,IF(A29=6,F29+8,F29+7))))))</f>
        <v>42728</v>
      </c>
      <c r="AB29" s="35">
        <f>IF(A29=1,F29+6,IF(A29=2,F29+5,IF(A29=3,F29+11,IF(A29=4,F29+10,IF(A29=5,F29+9,IF(A29=6,F29+8,F29+7))))))</f>
        <v>42728</v>
      </c>
      <c r="AC29" s="35">
        <f>IF(A29=1,F29+5,IF(A29=2,F29+9,IF(A29=3,F29+8,IF(A29=4,F29+7,IF(A29=5,F29+6,IF(A29=6,F29+5,F29+6))))))</f>
        <v>42727</v>
      </c>
      <c r="AD29" s="35">
        <f t="shared" si="0"/>
        <v>42728</v>
      </c>
      <c r="AE29" s="35">
        <f>IF(A29=1,F29+5,IF(A29=2,F29+9,IF(A29=3,F29+8,IF(A29=4,F29+7,IF(A29=5,F29+6,IF(A29=6,F29+5,F29+6))))))</f>
        <v>42727</v>
      </c>
      <c r="AF29" s="35">
        <f>IF(A29=1,F29+6,IF(A29=2,F29+5,IF(A29=3,F29+11,IF(A29=4,F29+10,IF(A29=5,F29+9,IF(A29=6,F29+8,F29+7))))))</f>
        <v>42728</v>
      </c>
      <c r="AG29" s="35">
        <f>IF(A29=1,F29+9,IF(A29=2,F29+8,IF(A29=3,F29+7,IF(A29=4,F29+6,IF(A29=5,F29+5,IF(A29=6,F29+4,F29+10))))))</f>
        <v>42731</v>
      </c>
      <c r="AH29" s="35">
        <f>IF(A29=1,F29+5,IF(A29=2,F29+4,IF(A29=3,F29+10,IF(A29=4,F29+9,IF(A29=5,F29+8,IF(A29=6,F29+7,F29+6))))))</f>
        <v>42727</v>
      </c>
      <c r="AI29" s="35">
        <f>IF(A29=1,F29+6,IF(A29=2,F29+5,IF(A29=3,F29+4,IF(A29=4,F29+10,IF(A29=9,F29+9,IF(A29=6,F29+8,F29+7))))))</f>
        <v>42728</v>
      </c>
      <c r="AJ29" s="35">
        <f>IF(A29=1,F29+4,IF(A29=2,F29+3,IF(A29=3,F29+7,IF(A29=4,F29+6,IF(A29=5,F29+5,IF(A29=6,F29+4,F29+5))))))</f>
        <v>42726</v>
      </c>
      <c r="AK29" s="35">
        <f>IF(A29=1,F29+4,IF(A29=2,F29+3,IF(A29=3,F29+7,IF(A29=4,F29+6,IF(A29=5,F29+5,IF(A29=6,F29+4,F29+5))))))</f>
        <v>42726</v>
      </c>
      <c r="AL29" s="35">
        <f>IF(A29=1,F29+8,IF(A29=2,F29+7,IF(A29=3,F29+6,IF(A29=4,F29+5,IF(A29=5,F29+4,IF(A29=6,F29+3,F29+2))))))</f>
        <v>42730</v>
      </c>
      <c r="AM29" s="35">
        <f>IF(A29=1,F29+4,IF(A29=2,F29+8,IF(A29=3,F29+7,IF(A29=4,F29+6,IF(A29=5,F29+5,IF(A29=6,F29+4,F29+3))))))</f>
        <v>42726</v>
      </c>
      <c r="AN29" s="35">
        <f>IF(A29=1,F29+4,IF(A29=2,F29+3,IF(A29=3,F29+9,IF(A29=4,F29+8,IF(A29=5,F29+7,IF(A29=6,F29+6,F29+5))))))</f>
        <v>42726</v>
      </c>
      <c r="AO29" s="35">
        <f>IF(A29=1,F29+5,IF(A29=2,F29+4,IF(A29=3,F29+10,IF(A29=4,F29+9,IF(A29=5,F29+8,IF(A29=6,F29+7,F29+6))))))</f>
        <v>42727</v>
      </c>
      <c r="AP29" s="35">
        <f>IF(A29=1,F29+4,IF(A29=2,F29+5,IF(A29=3,F29+9,IF(A29=4,F29+8,IF(A29=5,F29+7,IF(A29=6,F29+6,F29+5))))))</f>
        <v>42726</v>
      </c>
      <c r="AQ29" s="35">
        <f>IF(A29=1,F29+4,IF(A29=2,F29+3,IF(A29=3,F29+8,IF(A29=4,F29+7,IF(A29=5,F29+6,IF(A29=6,F29+5,F29+5))))))</f>
        <v>42726</v>
      </c>
      <c r="AR29" s="35">
        <f>IF(A29=1,F29+5,IF(A29=2,F29+4,IF(A29=3,F29+3,IF(A29=4,F29+9,IF(A29=5,F29+8,IF(A29=6,F29+7,F29+6))))))</f>
        <v>42727</v>
      </c>
      <c r="AS29" s="36">
        <f>IF(A29=1,F29+6,IF(A29=2,F29+5,IF(A29=3,F29+9,IF(A29=4,F29+8,IF(A29=5,F29+7,IF(A29=6,F29+6,F29+7))))))</f>
        <v>42728</v>
      </c>
    </row>
    <row r="30" spans="1:45" s="23" customFormat="1" ht="21.75" customHeight="1">
      <c r="A30" s="20">
        <f>WEEKDAY(F30)</f>
        <v>1</v>
      </c>
      <c r="B30" s="20"/>
      <c r="C30" s="89" t="str">
        <f>'  MAIN  '!A32</f>
        <v>GREEN ACE</v>
      </c>
      <c r="D30" s="43" t="str">
        <f>'  MAIN  '!D32</f>
        <v>0120N</v>
      </c>
      <c r="E30" s="37">
        <f>'  MAIN  '!G32</f>
        <v>42719</v>
      </c>
      <c r="F30" s="37">
        <f>E30+10</f>
        <v>42729</v>
      </c>
      <c r="G30" s="37">
        <f>IF(A30=1,F30+6,IF(A30=2,F30+5,IF(A30=3,F30+4,IF(A30=4,F30+5,IF(A30=5,F30+4,IF(A30=6,F30+3,F30+3))))))</f>
        <v>42735</v>
      </c>
      <c r="H30" s="37">
        <f>IF(A30=1,F30+6,IF(A30=2,F30+5,IF(A30=3,F30+4,IF(A30=4,F30+5,IF(A30=5,F30+4,IF(A30=6,F30+3,F30+3))))))</f>
        <v>42735</v>
      </c>
      <c r="I30" s="37">
        <f>IF(A30=1,F30+7,IF(A30=2,F30+6,IF(A30=3,F30+5,IF(A30=4,F30+6,IF(A30=5,F30+5,IF(A30=6,F30+4,F30+6))))))</f>
        <v>42736</v>
      </c>
      <c r="J30" s="37">
        <f>IF(A30=1,F30+6,IF(A30=2,F30+5,IF(A30=3,F30+7,IF(A30=4,F30+6,IF(A30=5,F30+5,IF(A30=6,F30+4,F30+3))))))</f>
        <v>42735</v>
      </c>
      <c r="K30" s="37">
        <f>IF(A30=1,F30+6,IF(A30=2,F30+5,IF(A30=3,F30+7,IF(A30=4,F30+6,IF(A30=5,F30+5,IF(A30=6,F30+4,F30+3))))))</f>
        <v>42735</v>
      </c>
      <c r="L30" s="37">
        <f>IF(A30=1,F30+6,IF(A30=2,F30+5,IF(A30=3,F30+7,IF(A30=4,F30+6,IF(A30=5,F30+5,IF(A30=6,F30+4,F30+3))))))</f>
        <v>42735</v>
      </c>
      <c r="M30" s="37">
        <f>IF(A30=1,F30+6,IF(A30=2,F30+5,IF(A30=3,F30+7,IF(A30=4,F30+6,IF(A30=5,F30+5,IF(A30=6,F30+4,F30+3))))))</f>
        <v>42735</v>
      </c>
      <c r="N30" s="37">
        <f>IF(A30=1,F30+3,IF(A30=2,F30+9,IF(A30=3,F30+8,IF(A30=4,F30+7,IF(A30=5,F30+6,IF(A30=6,F30+5,F30+4))))))</f>
        <v>42732</v>
      </c>
      <c r="O30" s="37">
        <f>IF(A30=1,F30+4,IF(A30=2,F30+3,IF(A30=3,F30+6,IF(A30=4,F30+5,IF(A30=5,F30+4,IF(A30=6,F30+3,F30+5))))))</f>
        <v>42733</v>
      </c>
      <c r="P30" s="37">
        <f>IF(A30=1,F30+4,IF(A30=2,F30+3,IF(A30=3,F30+6,IF(A30=4,F30+5,IF(A30=5,F30+4,IF(A30=6,F30+3,F30+5))))))</f>
        <v>42733</v>
      </c>
      <c r="Q30" s="37">
        <f>IF(A30=1,F30+2,IF(A30=2,F30+5,IF(A30=3,F30+4,IF(A30=4,F30+6,IF(A30=5,F30+5,IF(A30=6,F30+4,F30+3))))))</f>
        <v>42731</v>
      </c>
      <c r="R30" s="37">
        <f>IF(A30=1,F30+4,IF(A30=2,F30+3,IF(A30=3,F30+2,IF(A30=4,F30+8,IF(A30=5,F30+7,IF(A30=6,F30+6,F30+5))))))</f>
        <v>42733</v>
      </c>
      <c r="S30" s="37">
        <f>IF(A30=1,F30+2,IF(A30=2,F30+5,IF(A30=3,F30+4,IF(A30=4,F30+6,IF(A30=5,F30+5,IF(A30=6,F30+4,F30+3))))))</f>
        <v>42731</v>
      </c>
      <c r="T30" s="37">
        <f>IF(A30=1,F30+6,IF(A30=2,F30+5,IF(A30=3,F30+11,IF(A30=4,F30+10,IF(A30=5,F30+9,IF(A30=6,F30+8,F30+7))))))</f>
        <v>42735</v>
      </c>
      <c r="U30" s="37">
        <f>IF(A30=1,F30+12,IF(A30=2,F30+11,IF(A30=3,F30+10,IF(A30=4,F30+9,IF(A30=5,F30+8,IF(A30=6,F30+7,F30+6))))))</f>
        <v>42741</v>
      </c>
      <c r="V30" s="37">
        <f>IF(A30=1,F30+12,IF(A30=2,F30+11,IF(A30=3,F30+10,IF(A30=4,F30+9,IF(A30=5,F30+8,IF(A30=6,F30+7,F30+6))))))</f>
        <v>42741</v>
      </c>
      <c r="W30" s="37">
        <f>IF(A30=1,F30+4,IF(A30=2,F30+3,IF(A30=3,F30+2,IF(A30=4,F30+8,IF(A30=5,AG30+7,IF(A30=6,F30+6,F30+5))))))</f>
        <v>42733</v>
      </c>
      <c r="X30" s="37">
        <f>IF(A30=1,F30+5,IF(A30=2,F30+4,IF(A30=3,F30+3,IF(A30=4,F30+9,IF(A30=5,F30+8,IF(A30=6,F30+7,F30+6))))))</f>
        <v>42734</v>
      </c>
      <c r="Y30" s="37">
        <f>IF(A30=1,F30+3,IF(A30=2,F30+9,IF(A30=3,F30+8,IF(A30=4,F30+7,IF(A30=5,F30+6,IF(A30=6,F30+5,F30+4))))))</f>
        <v>42732</v>
      </c>
      <c r="Z30" s="37">
        <f>IF(A30=1,F30+5,IF(A30=2,F30+4,IF(A30=3,F30+10,IF(A30=4,F30+9,IF(A30=5,F30+8,IF(A30=6,F30+7,F30+6))))))</f>
        <v>42734</v>
      </c>
      <c r="AA30" s="37">
        <f>IF(A30=1,F30+6,IF(A30=2,F30+5,IF(A30=3,F30+11,IF(A30=4,F30+10,IF(A30=5,F30+9,IF(A30=6,F30+8,F30+7))))))</f>
        <v>42735</v>
      </c>
      <c r="AB30" s="37">
        <f>IF(A30=1,F30+6,IF(A30=2,F30+5,IF(A30=3,F30+11,IF(A30=4,F30+10,IF(A30=5,F30+9,IF(A30=6,F30+8,F30+7))))))</f>
        <v>42735</v>
      </c>
      <c r="AC30" s="37">
        <f>IF(A30=1,F30+5,IF(A30=2,F30+9,IF(A30=3,F30+8,IF(A30=4,F30+7,IF(A30=5,F30+6,IF(A30=6,F30+5,F30+6))))))</f>
        <v>42734</v>
      </c>
      <c r="AD30" s="37">
        <f t="shared" si="0"/>
        <v>42735</v>
      </c>
      <c r="AE30" s="37">
        <f>IF(A30=1,F30+5,IF(A30=2,F30+9,IF(A30=3,F30+8,IF(A30=4,F30+7,IF(A30=5,F30+6,IF(A30=6,F30+5,F30+6))))))</f>
        <v>42734</v>
      </c>
      <c r="AF30" s="37">
        <f>IF(A30=1,F30+6,IF(A30=2,F30+5,IF(A30=3,F30+11,IF(A30=4,F30+10,IF(A30=5,F30+9,IF(A30=6,F30+8,F30+7))))))</f>
        <v>42735</v>
      </c>
      <c r="AG30" s="37">
        <f>IF(A30=1,F30+9,IF(A30=2,F30+8,IF(A30=3,F30+7,IF(A30=4,F30+6,IF(A30=5,F30+5,IF(A30=6,F30+4,F30+10))))))</f>
        <v>42738</v>
      </c>
      <c r="AH30" s="37">
        <f>IF(A30=1,F30+5,IF(A30=2,F30+4,IF(A30=3,F30+10,IF(A30=4,F30+9,IF(A30=5,F30+8,IF(A30=6,F30+7,F30+6))))))</f>
        <v>42734</v>
      </c>
      <c r="AI30" s="37">
        <f>IF(A30=1,F30+6,IF(A30=2,F30+5,IF(A30=3,F30+4,IF(A30=4,F30+10,IF(A30=9,F30+9,IF(A30=6,F30+8,F30+7))))))</f>
        <v>42735</v>
      </c>
      <c r="AJ30" s="37">
        <f>IF(A30=1,F30+4,IF(A30=2,F30+3,IF(A30=3,F30+7,IF(A30=4,F30+6,IF(A30=5,F30+5,IF(A30=6,F30+4,F30+5))))))</f>
        <v>42733</v>
      </c>
      <c r="AK30" s="37">
        <f>IF(A30=1,F30+4,IF(A30=2,F30+3,IF(A30=3,F30+7,IF(A30=4,F30+6,IF(A30=5,F30+5,IF(A30=6,F30+4,F30+5))))))</f>
        <v>42733</v>
      </c>
      <c r="AL30" s="37">
        <f>IF(A30=1,F30+8,IF(A30=2,F30+7,IF(A30=3,F30+6,IF(A30=4,F30+5,IF(A30=5,F30+4,IF(A30=6,F30+3,F30+2))))))</f>
        <v>42737</v>
      </c>
      <c r="AM30" s="37">
        <f>IF(A30=1,F30+4,IF(A30=2,F30+8,IF(A30=3,F30+7,IF(A30=4,F30+6,IF(A30=5,F30+5,IF(A30=6,F30+4,F30+3))))))</f>
        <v>42733</v>
      </c>
      <c r="AN30" s="37">
        <f>IF(A30=1,F30+4,IF(A30=2,F30+3,IF(A30=3,F30+9,IF(A30=4,F30+8,IF(A30=5,F30+7,IF(A30=6,F30+6,F30+5))))))</f>
        <v>42733</v>
      </c>
      <c r="AO30" s="37">
        <f>IF(A30=1,F30+5,IF(A30=2,F30+4,IF(A30=3,F30+10,IF(A30=4,F30+9,IF(A30=5,F30+8,IF(A30=6,F30+7,F30+6))))))</f>
        <v>42734</v>
      </c>
      <c r="AP30" s="37">
        <f>IF(A30=1,F30+4,IF(A30=2,F30+5,IF(A30=3,F30+9,IF(A30=4,F30+8,IF(A30=5,F30+7,IF(A30=6,F30+6,F30+5))))))</f>
        <v>42733</v>
      </c>
      <c r="AQ30" s="37">
        <f>IF(A30=1,F30+4,IF(A30=2,F30+3,IF(A30=3,F30+8,IF(A30=4,F30+7,IF(A30=5,F30+6,IF(A30=6,F30+5,F30+5))))))</f>
        <v>42733</v>
      </c>
      <c r="AR30" s="37">
        <f>IF(A30=1,F30+5,IF(A30=2,F30+4,IF(A30=3,F30+3,IF(A30=4,F30+9,IF(A30=5,F30+8,IF(A30=6,F30+7,F30+6))))))</f>
        <v>42734</v>
      </c>
      <c r="AS30" s="38">
        <f>IF(A30=1,F30+6,IF(A30=2,F30+5,IF(A30=3,F30+9,IF(A30=4,F30+8,IF(A30=5,F30+7,IF(A30=6,F30+6,F30+7))))))</f>
        <v>42735</v>
      </c>
    </row>
    <row r="31" spans="1:45" s="21" customFormat="1" ht="21" customHeight="1">
      <c r="A31" s="20">
        <f>WEEKDAY(F31)</f>
        <v>1</v>
      </c>
      <c r="B31" s="20"/>
      <c r="C31" s="85" t="str">
        <f>'  MAIN  '!A33</f>
        <v>HEUNG-A GREEN</v>
      </c>
      <c r="D31" s="76" t="str">
        <f>'  MAIN  '!D33</f>
        <v>0117N</v>
      </c>
      <c r="E31" s="77">
        <f>'  MAIN  '!G33</f>
        <v>42726</v>
      </c>
      <c r="F31" s="77">
        <f>E31+10</f>
        <v>42736</v>
      </c>
      <c r="G31" s="77">
        <f>IF(A31=1,F31+6,IF(A31=2,F31+5,IF(A31=3,F31+4,IF(A31=4,F31+5,IF(A31=5,F31+4,IF(A31=6,F31+3,F31+3))))))</f>
        <v>42742</v>
      </c>
      <c r="H31" s="77">
        <f>IF(A31=1,F31+6,IF(A31=2,F31+5,IF(A31=3,F31+4,IF(A31=4,F31+5,IF(A31=5,F31+4,IF(A31=6,F31+3,F31+3))))))</f>
        <v>42742</v>
      </c>
      <c r="I31" s="77">
        <f>IF(A31=1,F31+7,IF(A31=2,F31+6,IF(A31=3,F31+5,IF(A31=4,F31+6,IF(A31=5,F31+5,IF(A31=6,F31+4,F31+6))))))</f>
        <v>42743</v>
      </c>
      <c r="J31" s="77">
        <f>IF(A31=1,F31+6,IF(A31=2,F31+5,IF(A31=3,F31+7,IF(A31=4,F31+6,IF(A31=5,F31+5,IF(A31=6,F31+4,F31+3))))))</f>
        <v>42742</v>
      </c>
      <c r="K31" s="77">
        <f>IF(A31=1,F31+6,IF(A31=2,F31+5,IF(A31=3,F31+7,IF(A31=4,F31+6,IF(A31=5,F31+5,IF(A31=6,F31+4,F31+3))))))</f>
        <v>42742</v>
      </c>
      <c r="L31" s="77">
        <f>IF(A31=1,F31+6,IF(A31=2,F31+5,IF(A31=3,F31+7,IF(A31=4,F31+6,IF(A31=5,F31+5,IF(A31=6,F31+4,F31+3))))))</f>
        <v>42742</v>
      </c>
      <c r="M31" s="77">
        <f>IF(A31=1,F31+6,IF(A31=2,F31+5,IF(A31=3,F31+7,IF(A31=4,F31+6,IF(A31=5,F31+5,IF(A31=6,F31+4,F31+3))))))</f>
        <v>42742</v>
      </c>
      <c r="N31" s="77">
        <f>IF(A31=1,F31+3,IF(A31=2,F31+9,IF(A31=3,F31+8,IF(A31=4,F31+7,IF(A31=5,F31+6,IF(A31=6,F31+5,F31+4))))))</f>
        <v>42739</v>
      </c>
      <c r="O31" s="77">
        <f>IF(A31=1,F31+4,IF(A31=2,F31+3,IF(A31=3,F31+6,IF(A31=4,F31+5,IF(A31=5,F31+4,IF(A31=6,F31+3,F31+5))))))</f>
        <v>42740</v>
      </c>
      <c r="P31" s="77">
        <f>IF(A31=1,F31+4,IF(A31=2,F31+3,IF(A31=3,F31+6,IF(A31=4,F31+5,IF(A31=5,F31+4,IF(A31=6,F31+3,F31+5))))))</f>
        <v>42740</v>
      </c>
      <c r="Q31" s="77">
        <f>IF(A31=1,F31+2,IF(A31=2,F31+5,IF(A31=3,F31+4,IF(A31=4,F31+6,IF(A31=5,F31+5,IF(A31=6,F31+4,F31+3))))))</f>
        <v>42738</v>
      </c>
      <c r="R31" s="77">
        <f>IF(A31=1,F31+4,IF(A31=2,F31+3,IF(A31=3,F31+2,IF(A31=4,F31+8,IF(A31=5,F31+7,IF(A31=6,F31+6,F31+5))))))</f>
        <v>42740</v>
      </c>
      <c r="S31" s="77">
        <f>IF(A31=1,F31+2,IF(A31=2,F31+5,IF(A31=3,F31+4,IF(A31=4,F31+6,IF(A31=5,F31+5,IF(A31=6,F31+4,F31+3))))))</f>
        <v>42738</v>
      </c>
      <c r="T31" s="77">
        <f>IF(A31=1,F31+6,IF(A31=2,F31+5,IF(A31=3,F31+11,IF(A31=4,F31+10,IF(A31=5,F31+9,IF(A31=6,F31+8,F31+7))))))</f>
        <v>42742</v>
      </c>
      <c r="U31" s="77">
        <f>IF(A31=1,F31+12,IF(A31=2,F31+11,IF(A31=3,F31+10,IF(A31=4,F31+9,IF(A31=5,F31+8,IF(A31=6,F31+7,F31+6))))))</f>
        <v>42748</v>
      </c>
      <c r="V31" s="77">
        <f>IF(A31=1,F31+12,IF(A31=2,F31+11,IF(A31=3,F31+10,IF(A31=4,F31+9,IF(A31=5,F31+8,IF(A31=6,F31+7,F31+6))))))</f>
        <v>42748</v>
      </c>
      <c r="W31" s="77">
        <f>IF(A31=1,F31+4,IF(A31=2,F31+3,IF(A31=3,F31+2,IF(A31=4,F31+8,IF(A31=5,AG31+7,IF(A31=6,F31+6,F31+5))))))</f>
        <v>42740</v>
      </c>
      <c r="X31" s="77">
        <f>IF(A31=1,F31+5,IF(A31=2,F31+4,IF(A31=3,F31+3,IF(A31=4,F31+9,IF(A31=5,F31+8,IF(A31=6,F31+7,F31+6))))))</f>
        <v>42741</v>
      </c>
      <c r="Y31" s="77">
        <f>IF(A31=1,F31+3,IF(A31=2,F31+9,IF(A31=3,F31+8,IF(A31=4,F31+7,IF(A31=5,F31+6,IF(A31=6,F31+5,F31+4))))))</f>
        <v>42739</v>
      </c>
      <c r="Z31" s="77">
        <f>IF(A31=1,F31+5,IF(A31=2,F31+4,IF(A31=3,F31+10,IF(A31=4,F31+9,IF(A31=5,F31+8,IF(A31=6,F31+7,F31+6))))))</f>
        <v>42741</v>
      </c>
      <c r="AA31" s="77">
        <f>IF(A31=1,F31+6,IF(A31=2,F31+5,IF(A31=3,F31+11,IF(A31=4,F31+10,IF(A31=5,F31+9,IF(A31=6,F31+8,F31+7))))))</f>
        <v>42742</v>
      </c>
      <c r="AB31" s="77">
        <f>IF(A31=1,F31+6,IF(A31=2,F31+5,IF(A31=3,F31+11,IF(A31=4,F31+10,IF(A31=5,F31+9,IF(A31=6,F31+8,F31+7))))))</f>
        <v>42742</v>
      </c>
      <c r="AC31" s="77">
        <f>IF(A31=1,F31+5,IF(A31=2,F31+9,IF(A31=3,F31+8,IF(A31=4,F31+7,IF(A31=5,F31+6,IF(A31=6,F31+5,F31+6))))))</f>
        <v>42741</v>
      </c>
      <c r="AD31" s="77">
        <f t="shared" si="0"/>
        <v>42742</v>
      </c>
      <c r="AE31" s="77">
        <f>IF(A31=1,F31+5,IF(A31=2,F31+9,IF(A31=3,F31+8,IF(A31=4,F31+7,IF(A31=5,F31+6,IF(A31=6,F31+5,F31+6))))))</f>
        <v>42741</v>
      </c>
      <c r="AF31" s="77">
        <f>IF(A31=1,F31+6,IF(A31=2,F31+5,IF(A31=3,F31+11,IF(A31=4,F31+10,IF(A31=5,F31+9,IF(A31=6,F31+8,F31+7))))))</f>
        <v>42742</v>
      </c>
      <c r="AG31" s="77">
        <f>IF(A31=1,F31+9,IF(A31=2,F31+8,IF(A31=3,F31+7,IF(A31=4,F31+6,IF(A31=5,F31+5,IF(A31=6,F31+4,F31+10))))))</f>
        <v>42745</v>
      </c>
      <c r="AH31" s="77">
        <f>IF(A31=1,F31+5,IF(A31=2,F31+4,IF(A31=3,F31+10,IF(A31=4,F31+9,IF(A31=5,F31+8,IF(A31=6,F31+7,F31+6))))))</f>
        <v>42741</v>
      </c>
      <c r="AI31" s="77">
        <f>IF(A31=1,F31+6,IF(A31=2,F31+5,IF(A31=3,F31+4,IF(A31=4,F31+10,IF(A31=9,F31+9,IF(A31=6,F31+8,F31+7))))))</f>
        <v>42742</v>
      </c>
      <c r="AJ31" s="77">
        <f>IF(A31=1,F31+4,IF(A31=2,F31+3,IF(A31=3,F31+7,IF(A31=4,F31+6,IF(A31=5,F31+5,IF(A31=6,F31+4,F31+5))))))</f>
        <v>42740</v>
      </c>
      <c r="AK31" s="77">
        <f>IF(A31=1,F31+4,IF(A31=2,F31+3,IF(A31=3,F31+7,IF(A31=4,F31+6,IF(A31=5,F31+5,IF(A31=6,F31+4,F31+5))))))</f>
        <v>42740</v>
      </c>
      <c r="AL31" s="77">
        <f>IF(A31=1,F31+8,IF(A31=2,F31+7,IF(A31=3,F31+6,IF(A31=4,F31+5,IF(A31=5,F31+4,IF(A31=6,F31+3,F31+2))))))</f>
        <v>42744</v>
      </c>
      <c r="AM31" s="77">
        <f>IF(A31=1,F31+4,IF(A31=2,F31+8,IF(A31=3,F31+7,IF(A31=4,F31+6,IF(A31=5,F31+5,IF(A31=6,F31+4,F31+3))))))</f>
        <v>42740</v>
      </c>
      <c r="AN31" s="77">
        <f>IF(A31=1,F31+4,IF(A31=2,F31+3,IF(A31=3,F31+9,IF(A31=4,F31+8,IF(A31=5,F31+7,IF(A31=6,F31+6,F31+5))))))</f>
        <v>42740</v>
      </c>
      <c r="AO31" s="77">
        <f>IF(A31=1,F31+5,IF(A31=2,F31+4,IF(A31=3,F31+10,IF(A31=4,F31+9,IF(A31=5,F31+8,IF(A31=6,F31+7,F31+6))))))</f>
        <v>42741</v>
      </c>
      <c r="AP31" s="77">
        <f>IF(A31=1,F31+4,IF(A31=2,F31+5,IF(A31=3,F31+9,IF(A31=4,F31+8,IF(A31=5,F31+7,IF(A31=6,F31+6,F31+5))))))</f>
        <v>42740</v>
      </c>
      <c r="AQ31" s="77">
        <f>IF(A31=1,F31+4,IF(A31=2,F31+3,IF(A31=3,F31+8,IF(A31=4,F31+7,IF(A31=5,F31+6,IF(A31=6,F31+5,F31+5))))))</f>
        <v>42740</v>
      </c>
      <c r="AR31" s="77">
        <f>IF(A31=1,F31+5,IF(A31=2,F31+4,IF(A31=3,F31+3,IF(A31=4,F31+9,IF(A31=5,F31+8,IF(A31=6,F31+7,F31+6))))))</f>
        <v>42741</v>
      </c>
      <c r="AS31" s="79">
        <f>IF(A31=1,F31+6,IF(A31=2,F31+5,IF(A31=3,F31+9,IF(A31=4,F31+8,IF(A31=5,F31+7,IF(A31=6,F31+6,F31+7))))))</f>
        <v>42742</v>
      </c>
    </row>
    <row r="32" spans="1:45" s="21" customFormat="1" ht="21" customHeight="1" thickBot="1">
      <c r="A32" s="20"/>
      <c r="B32" s="20"/>
      <c r="C32" s="86" t="str">
        <f>'  MAIN  '!A34</f>
        <v>WINCHESTER STRAIT</v>
      </c>
      <c r="D32" s="81" t="str">
        <f>'  MAIN  '!D34</f>
        <v>0148N</v>
      </c>
      <c r="E32" s="82">
        <f>'  MAIN  '!G34</f>
        <v>42733</v>
      </c>
      <c r="F32" s="82">
        <f>E32+10</f>
        <v>42743</v>
      </c>
      <c r="G32" s="82">
        <f>IF(A32=1,F32+6,IF(A32=2,F32+5,IF(A32=3,F32+4,IF(A32=4,F32+5,IF(A32=5,F32+4,IF(A32=6,F32+3,F32+3))))))</f>
        <v>42746</v>
      </c>
      <c r="H32" s="82">
        <f>IF(A32=1,F32+6,IF(A32=2,F32+5,IF(A32=3,F32+4,IF(A32=4,F32+5,IF(A32=5,F32+4,IF(A32=6,F32+3,F32+3))))))</f>
        <v>42746</v>
      </c>
      <c r="I32" s="82">
        <f>IF(A32=1,F32+7,IF(A32=2,F32+6,IF(A32=3,F32+5,IF(A32=4,F32+6,IF(A32=5,F32+5,IF(A32=6,F32+4,F32+6))))))</f>
        <v>42749</v>
      </c>
      <c r="J32" s="82">
        <f>IF(A32=1,F32+6,IF(A32=2,F32+5,IF(A32=3,F32+7,IF(A32=4,F32+6,IF(A32=5,F32+5,IF(A32=6,F32+4,F32+3))))))</f>
        <v>42746</v>
      </c>
      <c r="K32" s="82">
        <f>IF(A32=1,F32+6,IF(A32=2,F32+5,IF(A32=3,F32+7,IF(A32=4,F32+6,IF(A32=5,F32+5,IF(A32=6,F32+4,F32+3))))))</f>
        <v>42746</v>
      </c>
      <c r="L32" s="82">
        <f>IF(A32=1,F32+6,IF(A32=2,F32+5,IF(A32=3,F32+7,IF(A32=4,F32+6,IF(A32=5,F32+5,IF(A32=6,F32+4,F32+3))))))</f>
        <v>42746</v>
      </c>
      <c r="M32" s="82">
        <f>IF(A32=1,F32+6,IF(A32=2,F32+5,IF(A32=3,F32+7,IF(A32=4,F32+6,IF(A32=5,F32+5,IF(A32=6,F32+4,F32+3))))))</f>
        <v>42746</v>
      </c>
      <c r="N32" s="82">
        <f>IF(A32=1,F32+3,IF(A32=2,F32+9,IF(A32=3,F32+8,IF(A32=4,F32+7,IF(A32=5,F32+6,IF(A32=6,F32+5,F32+4))))))</f>
        <v>42747</v>
      </c>
      <c r="O32" s="82">
        <f>IF(A32=1,F32+4,IF(A32=2,F32+3,IF(A32=3,F32+6,IF(A32=4,F32+5,IF(A32=5,F32+4,IF(A32=6,F32+3,F32+5))))))</f>
        <v>42748</v>
      </c>
      <c r="P32" s="82">
        <f>IF(A32=1,F32+4,IF(A32=2,F32+3,IF(A32=3,F32+6,IF(A32=4,F32+5,IF(A32=5,F32+4,IF(A32=6,F32+3,F32+5))))))</f>
        <v>42748</v>
      </c>
      <c r="Q32" s="82">
        <f>IF(A32=1,F32+2,IF(A32=2,F32+5,IF(A32=3,F32+4,IF(A32=4,F32+6,IF(A32=5,F32+5,IF(A32=6,F32+4,F32+3))))))</f>
        <v>42746</v>
      </c>
      <c r="R32" s="82">
        <f>IF(A32=1,F32+4,IF(A32=2,F32+3,IF(A32=3,F32+2,IF(A32=4,F32+8,IF(A32=5,F32+7,IF(A32=6,F32+6,F32+5))))))</f>
        <v>42748</v>
      </c>
      <c r="S32" s="82">
        <f>IF(A32=1,F32+2,IF(A32=2,F32+5,IF(A32=3,F32+4,IF(A32=4,F32+6,IF(A32=5,F32+5,IF(A32=6,F32+4,F32+3))))))</f>
        <v>42746</v>
      </c>
      <c r="T32" s="82">
        <f>IF(A32=1,F32+6,IF(A32=2,F32+5,IF(A32=3,F32+11,IF(A32=4,F32+10,IF(A32=5,F32+9,IF(A32=6,F32+8,F32+7))))))</f>
        <v>42750</v>
      </c>
      <c r="U32" s="82">
        <f>IF(A32=1,F32+12,IF(A32=2,F32+11,IF(A32=3,F32+10,IF(A32=4,F32+9,IF(A32=5,F32+8,IF(A32=6,F32+7,F32+6))))))</f>
        <v>42749</v>
      </c>
      <c r="V32" s="82">
        <f>IF(A32=1,F32+12,IF(A32=2,F32+11,IF(A32=3,F32+10,IF(A32=4,F32+9,IF(A32=5,F32+8,IF(A32=6,F32+7,F32+6))))))</f>
        <v>42749</v>
      </c>
      <c r="W32" s="82">
        <f>IF(A32=1,F32+4,IF(A32=2,F32+3,IF(A32=3,F32+2,IF(A32=4,F32+8,IF(A32=5,AG32+7,IF(A32=6,F32+6,F32+5))))))</f>
        <v>42748</v>
      </c>
      <c r="X32" s="82">
        <f>IF(A32=1,F32+5,IF(A32=2,F32+4,IF(A32=3,F32+3,IF(A32=4,F32+9,IF(A32=5,F32+8,IF(A32=6,F32+7,F32+6))))))</f>
        <v>42749</v>
      </c>
      <c r="Y32" s="82">
        <f>IF(A32=1,F32+3,IF(A32=2,F32+9,IF(A32=3,F32+8,IF(A32=4,F32+7,IF(A32=5,F32+6,IF(A32=6,F32+5,F32+4))))))</f>
        <v>42747</v>
      </c>
      <c r="Z32" s="82">
        <f>IF(A32=1,F32+5,IF(A32=2,F32+4,IF(A32=3,F32+10,IF(A32=4,F32+9,IF(A32=5,F32+8,IF(A32=6,F32+7,F32+6))))))</f>
        <v>42749</v>
      </c>
      <c r="AA32" s="82">
        <f>IF(A32=1,F32+6,IF(A32=2,F32+5,IF(A32=3,F32+11,IF(A32=4,F32+10,IF(A32=5,F32+9,IF(A32=6,F32+8,F32+7))))))</f>
        <v>42750</v>
      </c>
      <c r="AB32" s="82">
        <f>IF(A32=1,F32+6,IF(A32=2,F32+5,IF(A32=3,F32+11,IF(A32=4,F32+10,IF(A32=5,F32+9,IF(A32=6,F32+8,F32+7))))))</f>
        <v>42750</v>
      </c>
      <c r="AC32" s="82">
        <f>IF(A32=1,F32+5,IF(A32=2,F32+9,IF(A32=3,F32+8,IF(A32=4,F32+7,IF(A32=5,F32+6,IF(A32=6,F32+5,F32+6))))))</f>
        <v>42749</v>
      </c>
      <c r="AD32" s="82">
        <f t="shared" si="0"/>
        <v>42750</v>
      </c>
      <c r="AE32" s="82">
        <f>IF(A32=1,F32+5,IF(A32=2,F32+9,IF(A32=3,F32+8,IF(A32=4,F32+7,IF(A32=5,F32+6,IF(A32=6,F32+5,F32+6))))))</f>
        <v>42749</v>
      </c>
      <c r="AF32" s="82">
        <f>IF(A32=1,F32+6,IF(A32=2,F32+5,IF(A32=3,F32+11,IF(A32=4,F32+10,IF(A32=5,F32+9,IF(A32=6,F32+8,F32+7))))))</f>
        <v>42750</v>
      </c>
      <c r="AG32" s="82">
        <f>IF(A32=1,F32+9,IF(A32=2,F32+8,IF(A32=3,F32+7,IF(A32=4,F32+6,IF(A32=5,F32+5,IF(A32=6,F32+4,F32+10))))))</f>
        <v>42753</v>
      </c>
      <c r="AH32" s="82">
        <f>IF(A32=1,F32+5,IF(A32=2,F32+4,IF(A32=3,F32+10,IF(A32=4,F32+9,IF(A32=5,F32+8,IF(A32=6,F32+7,F32+6))))))</f>
        <v>42749</v>
      </c>
      <c r="AI32" s="82">
        <f>IF(A32=1,F32+6,IF(A32=2,F32+5,IF(A32=3,F32+4,IF(A32=4,F32+10,IF(A32=9,F32+9,IF(A32=6,F32+8,F32+7))))))</f>
        <v>42750</v>
      </c>
      <c r="AJ32" s="82">
        <f>IF(A32=1,F32+4,IF(A32=2,F32+3,IF(A32=3,F32+7,IF(A32=4,F32+6,IF(A32=5,F32+5,IF(A32=6,F32+4,F32+5))))))</f>
        <v>42748</v>
      </c>
      <c r="AK32" s="82">
        <f>IF(A32=1,F32+4,IF(A32=2,F32+3,IF(A32=3,F32+7,IF(A32=4,F32+6,IF(A32=5,F32+5,IF(A32=6,F32+4,F32+5))))))</f>
        <v>42748</v>
      </c>
      <c r="AL32" s="82">
        <f>IF(A32=1,F32+8,IF(A32=2,F32+7,IF(A32=3,F32+6,IF(A32=4,F32+5,IF(A32=5,F32+4,IF(A32=6,F32+3,F32+2))))))</f>
        <v>42745</v>
      </c>
      <c r="AM32" s="82">
        <f>IF(A32=1,F32+4,IF(A32=2,F32+8,IF(A32=3,F32+7,IF(A32=4,F32+6,IF(A32=5,F32+5,IF(A32=6,F32+4,F32+3))))))</f>
        <v>42746</v>
      </c>
      <c r="AN32" s="82">
        <f>IF(A32=1,F32+4,IF(A32=2,F32+3,IF(A32=3,F32+9,IF(A32=4,F32+8,IF(A32=5,F32+7,IF(A32=6,F32+6,F32+5))))))</f>
        <v>42748</v>
      </c>
      <c r="AO32" s="82">
        <f>IF(A32=1,F32+5,IF(A32=2,F32+4,IF(A32=3,F32+10,IF(A32=4,F32+9,IF(A32=5,F32+8,IF(A32=6,F32+7,F32+6))))))</f>
        <v>42749</v>
      </c>
      <c r="AP32" s="82">
        <f>IF(A32=1,F32+4,IF(A32=2,F32+5,IF(A32=3,F32+9,IF(A32=4,F32+8,IF(A32=5,F32+7,IF(A32=6,F32+6,F32+5))))))</f>
        <v>42748</v>
      </c>
      <c r="AQ32" s="82">
        <f>IF(A32=1,F32+4,IF(A32=2,F32+3,IF(A32=3,F32+8,IF(A32=4,F32+7,IF(A32=5,F32+6,IF(A32=6,F32+5,F32+5))))))</f>
        <v>42748</v>
      </c>
      <c r="AR32" s="82">
        <f>IF(A32=1,F32+5,IF(A32=2,F32+4,IF(A32=3,F32+3,IF(A32=4,F32+9,IF(A32=5,F32+8,IF(A32=6,F32+7,F32+6))))))</f>
        <v>42749</v>
      </c>
      <c r="AS32" s="83">
        <f>IF(A32=1,F32+6,IF(A32=2,F32+5,IF(A32=3,F32+9,IF(A32=4,F32+8,IF(A32=5,F32+7,IF(A32=6,F32+6,F32+7))))))</f>
        <v>42750</v>
      </c>
    </row>
    <row r="33" spans="1:45" s="23" customFormat="1" ht="12" customHeight="1">
      <c r="A33" s="20"/>
      <c r="B33" s="20"/>
      <c r="C33" s="42"/>
      <c r="D33" s="42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21"/>
      <c r="AR33" s="21"/>
      <c r="AS33" s="50"/>
    </row>
    <row r="34" spans="1:45" s="32" customFormat="1" ht="11.25" customHeight="1" thickBot="1">
      <c r="A34" s="20"/>
      <c r="B34" s="20"/>
      <c r="C34" s="29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9"/>
      <c r="AC34" s="49"/>
      <c r="AD34" s="49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s="32" customFormat="1" ht="21" customHeight="1" thickBot="1">
      <c r="A35" s="20"/>
      <c r="B35" s="20"/>
      <c r="C35" s="51" t="s">
        <v>62</v>
      </c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9"/>
      <c r="AC35" s="49"/>
      <c r="AD35" s="49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s="22" customFormat="1" ht="21" customHeight="1">
      <c r="A36" s="20">
        <f>WEEKDAY(F36)</f>
        <v>7</v>
      </c>
      <c r="B36" s="20"/>
      <c r="C36" s="87" t="str">
        <f>'  MAIN  '!A40</f>
        <v>MOUNT CAMERON</v>
      </c>
      <c r="D36" s="46" t="str">
        <f>'  MAIN  '!D40</f>
        <v>0008N</v>
      </c>
      <c r="E36" s="33">
        <f>'  MAIN  '!G40</f>
        <v>42700</v>
      </c>
      <c r="F36" s="33">
        <f>'  MAIN  '!I40</f>
        <v>42707</v>
      </c>
      <c r="G36" s="33">
        <f>IF(A36=1,F36+6,IF(A36=2,F36+5,IF(A36=3,F36+4,IF(A36=4,F36+5,IF(A36=5,F36+4,IF(A36=6,F36+3,F36+3))))))</f>
        <v>42710</v>
      </c>
      <c r="H36" s="33">
        <f>IF(A36=1,F36+6,IF(A36=2,F36+5,IF(A36=3,F36+4,IF(A36=4,F36+5,IF(A36=5,F36+4,IF(A36=6,F36+3,F36+3))))))</f>
        <v>42710</v>
      </c>
      <c r="I36" s="33">
        <f>IF(A36=1,F36+7,IF(A36=2,F36+6,IF(A36=3,F36+5,IF(A36=4,F36+6,IF(A36=5,F36+5,IF(A36=6,F36+4,F36+6))))))</f>
        <v>42713</v>
      </c>
      <c r="J36" s="33">
        <f>IF(A36=1,F36+6,IF(A36=2,F36+5,IF(A36=3,F36+7,IF(A36=4,F36+6,IF(A36=5,F36+5,IF(A36=6,F36+4,F36+3))))))</f>
        <v>42710</v>
      </c>
      <c r="K36" s="33">
        <f>IF(A36=1,F36+6,IF(A36=2,F36+5,IF(A36=3,F36+7,IF(A36=4,F36+6,IF(A36=5,F36+5,IF(A36=6,F36+4,F36+3))))))</f>
        <v>42710</v>
      </c>
      <c r="L36" s="33">
        <f>IF(A36=1,F36+6,IF(A36=2,F36+5,IF(A36=3,F36+7,IF(A36=4,F36+6,IF(A36=5,F36+5,IF(A36=6,F36+4,F36+3))))))</f>
        <v>42710</v>
      </c>
      <c r="M36" s="33">
        <f>IF(A36=1,F36+6,IF(A36=2,F36+5,IF(A36=3,F36+7,IF(A36=4,F36+6,IF(A36=5,F36+5,IF(A36=6,F36+4,F36+3))))))</f>
        <v>42710</v>
      </c>
      <c r="N36" s="33">
        <f>IF(A36=1,F36+3,IF(A36=2,F36+9,IF(A36=3,F36+8,IF(A36=4,F36+7,IF(A36=5,F36+6,IF(A36=6,F36+5,F36+4))))))</f>
        <v>42711</v>
      </c>
      <c r="O36" s="33">
        <f>IF(A36=1,F36+4,IF(A36=2,F36+3,IF(A36=3,F36+6,IF(A36=4,F36+5,IF(A36=5,F36+4,IF(A36=6,F36+3,F36+5))))))</f>
        <v>42712</v>
      </c>
      <c r="P36" s="33">
        <f>IF(A36=1,F36+4,IF(A36=2,F36+3,IF(A36=3,F36+6,IF(A36=4,F36+5,IF(A36=5,F36+4,IF(A36=6,F36+3,F36+5))))))</f>
        <v>42712</v>
      </c>
      <c r="Q36" s="33">
        <f>IF(A36=1,F36+2,IF(A36=2,F36+5,IF(A36=3,F36+4,IF(A36=4,F36+6,IF(A36=5,F36+5,IF(A36=6,F36+4,F36+3))))))</f>
        <v>42710</v>
      </c>
      <c r="R36" s="33">
        <f>IF(A36=1,F36+4,IF(A36=2,F36+3,IF(A36=3,F36+2,IF(A36=4,F36+8,IF(A36=5,F36+7,IF(A36=6,F36+6,F36+5))))))</f>
        <v>42712</v>
      </c>
      <c r="S36" s="33">
        <f>IF(A36=1,F36+2,IF(A36=2,F36+5,IF(A36=3,F36+4,IF(A36=4,F36+6,IF(A36=5,F36+5,IF(A36=6,F36+4,F36+3))))))</f>
        <v>42710</v>
      </c>
      <c r="T36" s="33">
        <f>IF(A36=1,F36+6,IF(A36=2,F36+5,IF(A36=3,F36+11,IF(A36=4,F36+10,IF(A36=5,F36+9,IF(A36=6,F36+8,F36+7))))))</f>
        <v>42714</v>
      </c>
      <c r="U36" s="33">
        <f>IF(A36=1,F36+12,IF(A36=2,F36+11,IF(A36=3,F36+10,IF(A36=4,F36+9,IF(A36=5,F36+8,IF(A36=6,F36+7,F36+6))))))</f>
        <v>42713</v>
      </c>
      <c r="V36" s="33">
        <f>IF(A36=1,F36+12,IF(A36=2,F36+11,IF(A36=3,F36+10,IF(A36=4,F36+9,IF(A36=5,F36+8,IF(A36=6,F36+7,F36+6))))))</f>
        <v>42713</v>
      </c>
      <c r="W36" s="33">
        <f>IF(A36=1,F36+4,IF(A36=2,F36+3,IF(A36=3,F36+2,IF(A36=4,F36+8,IF(A36=5,AG36+7,IF(A36=6,F36+6,F36+5))))))</f>
        <v>42712</v>
      </c>
      <c r="X36" s="33">
        <f>IF(A36=1,F36+5,IF(A36=2,F36+4,IF(A36=3,F36+3,IF(A36=4,F36+9,IF(A36=5,F36+8,IF(A36=6,F36+7,F36+6))))))</f>
        <v>42713</v>
      </c>
      <c r="Y36" s="33">
        <f>IF(A36=1,F36+3,IF(A36=2,F36+9,IF(A36=3,F36+8,IF(A36=4,F36+7,IF(A36=5,F36+6,IF(A36=6,F36+5,F36+4))))))</f>
        <v>42711</v>
      </c>
      <c r="Z36" s="33">
        <f>IF(A36=1,F36+5,IF(A36=2,F36+4,IF(A36=3,F36+10,IF(A36=4,F36+9,IF(A36=5,F36+8,IF(A36=6,F36+7,F36+6))))))</f>
        <v>42713</v>
      </c>
      <c r="AA36" s="33">
        <f>IF(A36=1,F36+6,IF(A36=2,F36+5,IF(A36=3,F36+11,IF(A36=4,F36+10,IF(A36=5,F36+9,IF(A36=6,F36+8,F36+7))))))</f>
        <v>42714</v>
      </c>
      <c r="AB36" s="33">
        <f>IF(A36=1,F36+6,IF(A36=2,F36+5,IF(A36=3,F36+11,IF(A36=4,F36+10,IF(A36=5,F36+9,IF(A36=6,F36+8,F36+7))))))</f>
        <v>42714</v>
      </c>
      <c r="AC36" s="33">
        <f>IF(A36=1,F36+5,IF(A36=2,F36+9,IF(A36=3,F36+8,IF(A36=4,F36+7,IF(A36=5,F36+6,IF(A36=6,F36+5,F36+6))))))</f>
        <v>42713</v>
      </c>
      <c r="AD36" s="33">
        <f t="shared" si="0"/>
        <v>42714</v>
      </c>
      <c r="AE36" s="33">
        <f>IF(A36=1,F36+5,IF(A36=2,F36+9,IF(A36=3,F36+8,IF(A36=4,F36+7,IF(A36=5,F36+6,IF(A36=6,F36+5,F36+6))))))</f>
        <v>42713</v>
      </c>
      <c r="AF36" s="33">
        <f>IF(A36=1,F36+6,IF(A36=2,F36+5,IF(A36=3,F36+11,IF(A36=4,F36+10,IF(A36=5,F36+9,IF(A36=6,F36+8,F36+7))))))</f>
        <v>42714</v>
      </c>
      <c r="AG36" s="33">
        <f>IF(A36=1,F36+9,IF(A36=2,F36+8,IF(A36=3,F36+7,IF(A36=4,F36+6,IF(A36=5,F36+5,IF(A36=6,F36+4,F36+10))))))</f>
        <v>42717</v>
      </c>
      <c r="AH36" s="33">
        <f>IF(A36=1,F36+5,IF(A36=2,F36+4,IF(A36=3,F36+10,IF(A36=4,F36+9,IF(A36=5,F36+8,IF(A36=6,F36+7,F36+6))))))</f>
        <v>42713</v>
      </c>
      <c r="AI36" s="33">
        <f>IF(A36=1,F36+6,IF(A36=2,F36+5,IF(A36=3,F36+4,IF(A36=4,F36+10,IF(A36=9,F36+9,IF(A36=6,F36+8,F36+7))))))</f>
        <v>42714</v>
      </c>
      <c r="AJ36" s="33">
        <f>IF(A36=1,F36+4,IF(A36=2,F36+3,IF(A36=3,F36+7,IF(A36=4,F36+6,IF(A36=5,F36+5,IF(A36=6,F36+4,F36+5))))))</f>
        <v>42712</v>
      </c>
      <c r="AK36" s="33">
        <f>IF(A36=1,F36+4,IF(A36=2,F36+3,IF(A36=3,F36+7,IF(A36=4,F36+6,IF(A36=5,F36+5,IF(A36=6,F36+4,F36+5))))))</f>
        <v>42712</v>
      </c>
      <c r="AL36" s="33">
        <f>IF(A36=1,F36+8,IF(A36=2,F36+7,IF(A36=3,F36+6,IF(A36=4,F36+5,IF(A36=5,F36+4,IF(A36=6,F36+3,F36+2))))))</f>
        <v>42709</v>
      </c>
      <c r="AM36" s="33">
        <f>IF(A36=1,F36+4,IF(A36=2,F36+8,IF(A36=3,F36+7,IF(A36=4,F36+6,IF(A36=5,F36+5,IF(A36=6,F36+4,F36+3))))))</f>
        <v>42710</v>
      </c>
      <c r="AN36" s="33">
        <f>IF(A36=1,F36+4,IF(A36=2,F36+3,IF(A36=3,F36+9,IF(A36=4,F36+8,IF(A36=5,F36+7,IF(A36=6,F36+6,F36+5))))))</f>
        <v>42712</v>
      </c>
      <c r="AO36" s="33">
        <f>IF(A36=1,F36+5,IF(A36=2,F36+4,IF(A36=3,F36+10,IF(A36=4,F36+9,IF(A36=5,F36+8,IF(A36=6,F36+7,F36+6))))))</f>
        <v>42713</v>
      </c>
      <c r="AP36" s="33">
        <f>IF(A36=1,F36+4,IF(A36=2,F36+5,IF(A36=3,F36+9,IF(A36=4,F36+8,IF(A36=5,F36+7,IF(A36=6,F36+6,F36+5))))))</f>
        <v>42712</v>
      </c>
      <c r="AQ36" s="33">
        <f>IF(A36=1,F36+4,IF(A36=2,F36+3,IF(A36=3,F36+8,IF(A36=4,F36+7,IF(A36=5,F36+6,IF(A36=6,F36+5,F36+5))))))</f>
        <v>42712</v>
      </c>
      <c r="AR36" s="33">
        <f>IF(A36=1,F36+5,IF(A36=2,F36+4,IF(A36=3,F36+3,IF(A36=4,F36+9,IF(A36=5,F36+8,IF(A36=6,F36+7,F36+6))))))</f>
        <v>42713</v>
      </c>
      <c r="AS36" s="34">
        <f>IF(A36=1,F36+6,IF(A36=2,F36+5,IF(A36=3,F36+9,IF(A36=4,F36+8,IF(A36=5,F36+7,IF(A36=6,F36+6,F36+7))))))</f>
        <v>42714</v>
      </c>
    </row>
    <row r="37" spans="1:45" s="21" customFormat="1" ht="21" customHeight="1">
      <c r="A37" s="20">
        <f>WEEKDAY(F37)</f>
        <v>7</v>
      </c>
      <c r="B37" s="20"/>
      <c r="C37" s="88" t="str">
        <f>'  MAIN  '!A41</f>
        <v>HEUNG-A BANGKOK</v>
      </c>
      <c r="D37" s="44" t="str">
        <f>'  MAIN  '!D41</f>
        <v>0006N</v>
      </c>
      <c r="E37" s="35">
        <f>'  MAIN  '!G41</f>
        <v>42707</v>
      </c>
      <c r="F37" s="35">
        <f>'  MAIN  '!I41</f>
        <v>42714</v>
      </c>
      <c r="G37" s="35">
        <f>IF(A37=1,F37+6,IF(A37=2,F37+5,IF(A37=3,F37+4,IF(A37=4,F37+5,IF(A37=5,F37+4,IF(A37=6,F37+3,F37+3))))))</f>
        <v>42717</v>
      </c>
      <c r="H37" s="35">
        <f>IF(A37=1,F37+6,IF(A37=2,F37+5,IF(A37=3,F37+4,IF(A37=4,F37+5,IF(A37=5,F37+4,IF(A37=6,F37+3,F37+3))))))</f>
        <v>42717</v>
      </c>
      <c r="I37" s="35">
        <f>IF(A37=1,F37+7,IF(A37=2,F37+6,IF(A37=3,F37+5,IF(A37=4,F37+6,IF(A37=5,F37+5,IF(A37=6,F37+4,F37+6))))))</f>
        <v>42720</v>
      </c>
      <c r="J37" s="35">
        <f>IF(A37=1,F37+6,IF(A37=2,F37+5,IF(A37=3,F37+7,IF(A37=4,F37+6,IF(A37=5,F37+5,IF(A37=6,F37+4,F37+3))))))</f>
        <v>42717</v>
      </c>
      <c r="K37" s="35">
        <f>IF(A37=1,F37+6,IF(A37=2,F37+5,IF(A37=3,F37+7,IF(A37=4,F37+6,IF(A37=5,F37+5,IF(A37=6,F37+4,F37+3))))))</f>
        <v>42717</v>
      </c>
      <c r="L37" s="35">
        <f>IF(A37=1,F37+6,IF(A37=2,F37+5,IF(A37=3,F37+7,IF(A37=4,F37+6,IF(A37=5,F37+5,IF(A37=6,F37+4,F37+3))))))</f>
        <v>42717</v>
      </c>
      <c r="M37" s="35">
        <f>IF(A37=1,F37+6,IF(A37=2,F37+5,IF(A37=3,F37+7,IF(A37=4,F37+6,IF(A37=5,F37+5,IF(A37=6,F37+4,F37+3))))))</f>
        <v>42717</v>
      </c>
      <c r="N37" s="35">
        <f>IF(A37=1,F37+3,IF(A37=2,F37+9,IF(A37=3,F37+8,IF(A37=4,F37+7,IF(A37=5,F37+6,IF(A37=6,F37+5,F37+4))))))</f>
        <v>42718</v>
      </c>
      <c r="O37" s="35">
        <f>IF(A37=1,F37+4,IF(A37=2,F37+3,IF(A37=3,F37+6,IF(A37=4,F37+5,IF(A37=5,F37+4,IF(A37=6,F37+3,F37+5))))))</f>
        <v>42719</v>
      </c>
      <c r="P37" s="35">
        <f>IF(A37=1,F37+4,IF(A37=2,F37+3,IF(A37=3,F37+6,IF(A37=4,F37+5,IF(A37=5,F37+4,IF(A37=6,F37+3,F37+5))))))</f>
        <v>42719</v>
      </c>
      <c r="Q37" s="35">
        <f>IF(A37=1,F37+2,IF(A37=2,F37+5,IF(A37=3,F37+4,IF(A37=4,F37+6,IF(A37=5,F37+5,IF(A37=6,F37+4,F37+3))))))</f>
        <v>42717</v>
      </c>
      <c r="R37" s="35">
        <f>IF(A37=1,F37+4,IF(A37=2,F37+3,IF(A37=3,F37+2,IF(A37=4,F37+8,IF(A37=5,F37+7,IF(A37=6,F37+6,F37+5))))))</f>
        <v>42719</v>
      </c>
      <c r="S37" s="35">
        <f>IF(A37=1,F37+2,IF(A37=2,F37+5,IF(A37=3,F37+4,IF(A37=4,F37+6,IF(A37=5,F37+5,IF(A37=6,F37+4,F37+3))))))</f>
        <v>42717</v>
      </c>
      <c r="T37" s="35">
        <f>IF(A37=1,F37+6,IF(A37=2,F37+5,IF(A37=3,F37+11,IF(A37=4,F37+10,IF(A37=5,F37+9,IF(A37=6,F37+8,F37+7))))))</f>
        <v>42721</v>
      </c>
      <c r="U37" s="35">
        <f>IF(A37=1,F37+12,IF(A37=2,F37+11,IF(A37=3,F37+10,IF(A37=4,F37+9,IF(A37=5,F37+8,IF(A37=6,F37+7,F37+6))))))</f>
        <v>42720</v>
      </c>
      <c r="V37" s="35">
        <f>IF(A37=1,F37+12,IF(A37=2,F37+11,IF(A37=3,F37+10,IF(A37=4,F37+9,IF(A37=5,F37+8,IF(A37=6,F37+7,F37+6))))))</f>
        <v>42720</v>
      </c>
      <c r="W37" s="35">
        <f>IF(A37=1,F37+4,IF(A37=2,F37+3,IF(A37=3,F37+2,IF(A37=4,F37+8,IF(A37=5,AG37+7,IF(A37=6,F37+6,F37+5))))))</f>
        <v>42719</v>
      </c>
      <c r="X37" s="35">
        <f>IF(A37=1,F37+5,IF(A37=2,F37+4,IF(A37=3,F37+3,IF(A37=4,F37+9,IF(A37=5,F37+8,IF(A37=6,F37+7,F37+6))))))</f>
        <v>42720</v>
      </c>
      <c r="Y37" s="35">
        <f>IF(A37=1,F37+3,IF(A37=2,F37+9,IF(A37=3,F37+8,IF(A37=4,F37+7,IF(A37=5,F37+6,IF(A37=6,F37+5,F37+4))))))</f>
        <v>42718</v>
      </c>
      <c r="Z37" s="35">
        <f>IF(A37=1,F37+5,IF(A37=2,F37+4,IF(A37=3,F37+10,IF(A37=4,F37+9,IF(A37=5,F37+8,IF(A37=6,F37+7,F37+6))))))</f>
        <v>42720</v>
      </c>
      <c r="AA37" s="35">
        <f>IF(A37=1,F37+6,IF(A37=2,F37+5,IF(A37=3,F37+11,IF(A37=4,F37+10,IF(A37=5,F37+9,IF(A37=6,F37+8,F37+7))))))</f>
        <v>42721</v>
      </c>
      <c r="AB37" s="35">
        <f>IF(A37=1,F37+6,IF(A37=2,F37+5,IF(A37=3,F37+11,IF(A37=4,F37+10,IF(A37=5,F37+9,IF(A37=6,F37+8,F37+7))))))</f>
        <v>42721</v>
      </c>
      <c r="AC37" s="35">
        <f>IF(A37=1,F37+5,IF(A37=2,F37+9,IF(A37=3,F37+8,IF(A37=4,F37+7,IF(A37=5,F37+6,IF(A37=6,F37+5,F37+6))))))</f>
        <v>42720</v>
      </c>
      <c r="AD37" s="35">
        <f t="shared" si="0"/>
        <v>42721</v>
      </c>
      <c r="AE37" s="35">
        <f>IF(A37=1,F37+5,IF(A37=2,F37+9,IF(A37=3,F37+8,IF(A37=4,F37+7,IF(A37=5,F37+6,IF(A37=6,F37+5,F37+6))))))</f>
        <v>42720</v>
      </c>
      <c r="AF37" s="35">
        <f>IF(A37=1,F37+6,IF(A37=2,F37+5,IF(A37=3,F37+11,IF(A37=4,F37+10,IF(A37=5,F37+9,IF(A37=6,F37+8,F37+7))))))</f>
        <v>42721</v>
      </c>
      <c r="AG37" s="35">
        <f>IF(A37=1,F37+9,IF(A37=2,F37+8,IF(A37=3,F37+7,IF(A37=4,F37+6,IF(A37=5,F37+5,IF(A37=6,F37+4,F37+10))))))</f>
        <v>42724</v>
      </c>
      <c r="AH37" s="35">
        <f>IF(A37=1,F37+5,IF(A37=2,F37+4,IF(A37=3,F37+10,IF(A37=4,F37+9,IF(A37=5,F37+8,IF(A37=6,F37+7,F37+6))))))</f>
        <v>42720</v>
      </c>
      <c r="AI37" s="35">
        <f>IF(A37=1,F37+6,IF(A37=2,F37+5,IF(A37=3,F37+4,IF(A37=4,F37+10,IF(A37=9,F37+9,IF(A37=6,F37+8,F37+7))))))</f>
        <v>42721</v>
      </c>
      <c r="AJ37" s="35">
        <f>IF(A37=1,F37+4,IF(A37=2,F37+3,IF(A37=3,F37+7,IF(A37=4,F37+6,IF(A37=5,F37+5,IF(A37=6,F37+4,F37+5))))))</f>
        <v>42719</v>
      </c>
      <c r="AK37" s="35">
        <f>IF(A37=1,F37+4,IF(A37=2,F37+3,IF(A37=3,F37+7,IF(A37=4,F37+6,IF(A37=5,F37+5,IF(A37=6,F37+4,F37+5))))))</f>
        <v>42719</v>
      </c>
      <c r="AL37" s="35">
        <f>IF(A37=1,F37+8,IF(A37=2,F37+7,IF(A37=3,F37+6,IF(A37=4,F37+5,IF(A37=5,F37+4,IF(A37=6,F37+3,F37+2))))))</f>
        <v>42716</v>
      </c>
      <c r="AM37" s="35">
        <f>IF(A37=1,F37+4,IF(A37=2,F37+8,IF(A37=3,F37+7,IF(A37=4,F37+6,IF(A37=5,F37+5,IF(A37=6,F37+4,F37+3))))))</f>
        <v>42717</v>
      </c>
      <c r="AN37" s="35">
        <f>IF(A37=1,F37+4,IF(A37=2,F37+3,IF(A37=3,F37+9,IF(A37=4,F37+8,IF(A37=5,F37+7,IF(A37=6,F37+6,F37+5))))))</f>
        <v>42719</v>
      </c>
      <c r="AO37" s="35">
        <f>IF(A37=1,F37+5,IF(A37=2,F37+4,IF(A37=3,F37+10,IF(A37=4,F37+9,IF(A37=5,F37+8,IF(A37=6,F37+7,F37+6))))))</f>
        <v>42720</v>
      </c>
      <c r="AP37" s="35">
        <f>IF(A37=1,F37+4,IF(A37=2,F37+5,IF(A37=3,F37+9,IF(A37=4,F37+8,IF(A37=5,F37+7,IF(A37=6,F37+6,F37+5))))))</f>
        <v>42719</v>
      </c>
      <c r="AQ37" s="35">
        <f>IF(A37=1,F37+4,IF(A37=2,F37+3,IF(A37=3,F37+8,IF(A37=4,F37+7,IF(A37=5,F37+6,IF(A37=6,F37+5,F37+5))))))</f>
        <v>42719</v>
      </c>
      <c r="AR37" s="35">
        <f>IF(A37=1,F37+5,IF(A37=2,F37+4,IF(A37=3,F37+3,IF(A37=4,F37+9,IF(A37=5,F37+8,IF(A37=6,F37+7,F37+6))))))</f>
        <v>42720</v>
      </c>
      <c r="AS37" s="36">
        <f>IF(A37=1,F37+6,IF(A37=2,F37+5,IF(A37=3,F37+9,IF(A37=4,F37+8,IF(A37=5,F37+7,IF(A37=6,F37+6,F37+7))))))</f>
        <v>42721</v>
      </c>
    </row>
    <row r="38" spans="1:45" s="22" customFormat="1" ht="21" customHeight="1">
      <c r="A38" s="20">
        <f>WEEKDAY(F38)</f>
        <v>7</v>
      </c>
      <c r="B38" s="20"/>
      <c r="C38" s="89" t="str">
        <f>'  MAIN  '!A42</f>
        <v>NORDLILY</v>
      </c>
      <c r="D38" s="43" t="str">
        <f>'  MAIN  '!D42</f>
        <v>1609N</v>
      </c>
      <c r="E38" s="37">
        <f>'  MAIN  '!G42</f>
        <v>42714</v>
      </c>
      <c r="F38" s="37">
        <f>'  MAIN  '!I42</f>
        <v>42721</v>
      </c>
      <c r="G38" s="37">
        <f>IF(A38=1,F38+6,IF(A38=2,F38+5,IF(A38=3,F38+4,IF(A38=4,F38+5,IF(A38=5,F38+4,IF(A38=6,F38+3,F38+3))))))</f>
        <v>42724</v>
      </c>
      <c r="H38" s="37">
        <f>IF(A38=1,F38+6,IF(A38=2,F38+5,IF(A38=3,F38+4,IF(A38=4,F38+5,IF(A38=5,F38+4,IF(A38=6,F38+3,F38+3))))))</f>
        <v>42724</v>
      </c>
      <c r="I38" s="37">
        <f>IF(A38=1,F38+7,IF(A38=2,F38+6,IF(A38=3,F38+5,IF(A38=4,F38+6,IF(A38=5,F38+5,IF(A38=6,F38+4,F38+6))))))</f>
        <v>42727</v>
      </c>
      <c r="J38" s="37">
        <f>IF(A38=1,F38+6,IF(A38=2,F38+5,IF(A38=3,F38+7,IF(A38=4,F38+6,IF(A38=5,F38+5,IF(A38=6,F38+4,F38+3))))))</f>
        <v>42724</v>
      </c>
      <c r="K38" s="37">
        <f>IF(A38=1,F38+6,IF(A38=2,F38+5,IF(A38=3,F38+7,IF(A38=4,F38+6,IF(A38=5,F38+5,IF(A38=6,F38+4,F38+3))))))</f>
        <v>42724</v>
      </c>
      <c r="L38" s="37">
        <f>IF(A38=1,F38+6,IF(A38=2,F38+5,IF(A38=3,F38+7,IF(A38=4,F38+6,IF(A38=5,F38+5,IF(A38=6,F38+4,F38+3))))))</f>
        <v>42724</v>
      </c>
      <c r="M38" s="37">
        <f>IF(A38=1,F38+6,IF(A38=2,F38+5,IF(A38=3,F38+7,IF(A38=4,F38+6,IF(A38=5,F38+5,IF(A38=6,F38+4,F38+3))))))</f>
        <v>42724</v>
      </c>
      <c r="N38" s="37">
        <f>IF(A38=1,F38+3,IF(A38=2,F38+9,IF(A38=3,F38+8,IF(A38=4,F38+7,IF(A38=5,F38+6,IF(A38=6,F38+5,F38+4))))))</f>
        <v>42725</v>
      </c>
      <c r="O38" s="37">
        <f>IF(A38=1,F38+4,IF(A38=2,F38+3,IF(A38=3,F38+6,IF(A38=4,F38+5,IF(A38=5,F38+4,IF(A38=6,F38+3,F38+5))))))</f>
        <v>42726</v>
      </c>
      <c r="P38" s="37">
        <f>IF(A38=1,F38+4,IF(A38=2,F38+3,IF(A38=3,F38+6,IF(A38=4,F38+5,IF(A38=5,F38+4,IF(A38=6,F38+3,F38+5))))))</f>
        <v>42726</v>
      </c>
      <c r="Q38" s="37">
        <f>IF(A38=1,F38+2,IF(A38=2,F38+5,IF(A38=3,F38+4,IF(A38=4,F38+6,IF(A38=5,F38+5,IF(A38=6,F38+4,F38+3))))))</f>
        <v>42724</v>
      </c>
      <c r="R38" s="37">
        <f>IF(A38=1,F38+4,IF(A38=2,F38+3,IF(A38=3,F38+2,IF(A38=4,F38+8,IF(A38=5,F38+7,IF(A38=6,F38+6,F38+5))))))</f>
        <v>42726</v>
      </c>
      <c r="S38" s="37">
        <f>IF(A38=1,F38+2,IF(A38=2,F38+5,IF(A38=3,F38+4,IF(A38=4,F38+6,IF(A38=5,F38+5,IF(A38=6,F38+4,F38+3))))))</f>
        <v>42724</v>
      </c>
      <c r="T38" s="37">
        <f>IF(A38=1,F38+6,IF(A38=2,F38+5,IF(A38=3,F38+11,IF(A38=4,F38+10,IF(A38=5,F38+9,IF(A38=6,F38+8,F38+7))))))</f>
        <v>42728</v>
      </c>
      <c r="U38" s="37">
        <f>IF(A38=1,F38+12,IF(A38=2,F38+11,IF(A38=3,F38+10,IF(A38=4,F38+9,IF(A38=5,F38+8,IF(A38=6,F38+7,F38+6))))))</f>
        <v>42727</v>
      </c>
      <c r="V38" s="37">
        <f>IF(A38=1,F38+12,IF(A38=2,F38+11,IF(A38=3,F38+10,IF(A38=4,F38+9,IF(A38=5,F38+8,IF(A38=6,F38+7,F38+6))))))</f>
        <v>42727</v>
      </c>
      <c r="W38" s="37">
        <f>IF(A38=1,F38+4,IF(A38=2,F38+3,IF(A38=3,F38+2,IF(A38=4,F38+8,IF(A38=5,AG38+7,IF(A38=6,F38+6,F38+5))))))</f>
        <v>42726</v>
      </c>
      <c r="X38" s="37">
        <f>IF(A38=1,F38+5,IF(A38=2,F38+4,IF(A38=3,F38+3,IF(A38=4,F38+9,IF(A38=5,F38+8,IF(A38=6,F38+7,F38+6))))))</f>
        <v>42727</v>
      </c>
      <c r="Y38" s="37">
        <f>IF(A38=1,F38+3,IF(A38=2,F38+9,IF(A38=3,F38+8,IF(A38=4,F38+7,IF(A38=5,F38+6,IF(A38=6,F38+5,F38+4))))))</f>
        <v>42725</v>
      </c>
      <c r="Z38" s="37">
        <f>IF(A38=1,F38+5,IF(A38=2,F38+4,IF(A38=3,F38+10,IF(A38=4,F38+9,IF(A38=5,F38+8,IF(A38=6,F38+7,F38+6))))))</f>
        <v>42727</v>
      </c>
      <c r="AA38" s="37">
        <f>IF(A38=1,F38+6,IF(A38=2,F38+5,IF(A38=3,F38+11,IF(A38=4,F38+10,IF(A38=5,F38+9,IF(A38=6,F38+8,F38+7))))))</f>
        <v>42728</v>
      </c>
      <c r="AB38" s="37">
        <f>IF(A38=1,F38+6,IF(A38=2,F38+5,IF(A38=3,F38+11,IF(A38=4,F38+10,IF(A38=5,F38+9,IF(A38=6,F38+8,F38+7))))))</f>
        <v>42728</v>
      </c>
      <c r="AC38" s="37">
        <f>IF(A38=1,F38+5,IF(A38=2,F38+9,IF(A38=3,F38+8,IF(A38=4,F38+7,IF(A38=5,F38+6,IF(A38=6,F38+5,F38+6))))))</f>
        <v>42727</v>
      </c>
      <c r="AD38" s="37">
        <f t="shared" si="0"/>
        <v>42728</v>
      </c>
      <c r="AE38" s="37">
        <f>IF(A38=1,F38+5,IF(A38=2,F38+9,IF(A38=3,F38+8,IF(A38=4,F38+7,IF(A38=5,F38+6,IF(A38=6,F38+5,F38+6))))))</f>
        <v>42727</v>
      </c>
      <c r="AF38" s="37">
        <f>IF(A38=1,F38+6,IF(A38=2,F38+5,IF(A38=3,F38+11,IF(A38=4,F38+10,IF(A38=5,F38+9,IF(A38=6,F38+8,F38+7))))))</f>
        <v>42728</v>
      </c>
      <c r="AG38" s="37">
        <f>IF(A38=1,F38+9,IF(A38=2,F38+8,IF(A38=3,F38+7,IF(A38=4,F38+6,IF(A38=5,F38+5,IF(A38=6,F38+4,F38+10))))))</f>
        <v>42731</v>
      </c>
      <c r="AH38" s="37">
        <f>IF(A38=1,F38+5,IF(A38=2,F38+4,IF(A38=3,F38+10,IF(A38=4,F38+9,IF(A38=5,F38+8,IF(A38=6,F38+7,F38+6))))))</f>
        <v>42727</v>
      </c>
      <c r="AI38" s="37">
        <f>IF(A38=1,F38+6,IF(A38=2,F38+5,IF(A38=3,F38+4,IF(A38=4,F38+10,IF(A38=9,F38+9,IF(A38=6,F38+8,F38+7))))))</f>
        <v>42728</v>
      </c>
      <c r="AJ38" s="37">
        <f>IF(A38=1,F38+4,IF(A38=2,F38+3,IF(A38=3,F38+7,IF(A38=4,F38+6,IF(A38=5,F38+5,IF(A38=6,F38+4,F38+5))))))</f>
        <v>42726</v>
      </c>
      <c r="AK38" s="37">
        <f>IF(A38=1,F38+4,IF(A38=2,F38+3,IF(A38=3,F38+7,IF(A38=4,F38+6,IF(A38=5,F38+5,IF(A38=6,F38+4,F38+5))))))</f>
        <v>42726</v>
      </c>
      <c r="AL38" s="37">
        <f>IF(A38=1,F38+8,IF(A38=2,F38+7,IF(A38=3,F38+6,IF(A38=4,F38+5,IF(A38=5,F38+4,IF(A38=6,F38+3,F38+2))))))</f>
        <v>42723</v>
      </c>
      <c r="AM38" s="37">
        <f>IF(A38=1,F38+4,IF(A38=2,F38+8,IF(A38=3,F38+7,IF(A38=4,F38+6,IF(A38=5,F38+5,IF(A38=6,F38+4,F38+3))))))</f>
        <v>42724</v>
      </c>
      <c r="AN38" s="37">
        <f>IF(A38=1,F38+4,IF(A38=2,F38+3,IF(A38=3,F38+9,IF(A38=4,F38+8,IF(A38=5,F38+7,IF(A38=6,F38+6,F38+5))))))</f>
        <v>42726</v>
      </c>
      <c r="AO38" s="37">
        <f>IF(A38=1,F38+5,IF(A38=2,F38+4,IF(A38=3,F38+10,IF(A38=4,F38+9,IF(A38=5,F38+8,IF(A38=6,F38+7,F38+6))))))</f>
        <v>42727</v>
      </c>
      <c r="AP38" s="37">
        <f>IF(A38=1,F38+4,IF(A38=2,F38+5,IF(A38=3,F38+9,IF(A38=4,F38+8,IF(A38=5,F38+7,IF(A38=6,F38+6,F38+5))))))</f>
        <v>42726</v>
      </c>
      <c r="AQ38" s="37">
        <f>IF(A38=1,F38+4,IF(A38=2,F38+3,IF(A38=3,F38+8,IF(A38=4,F38+7,IF(A38=5,F38+6,IF(A38=6,F38+5,F38+5))))))</f>
        <v>42726</v>
      </c>
      <c r="AR38" s="37">
        <f>IF(A38=1,F38+5,IF(A38=2,F38+4,IF(A38=3,F38+3,IF(A38=4,F38+9,IF(A38=5,F38+8,IF(A38=6,F38+7,F38+6))))))</f>
        <v>42727</v>
      </c>
      <c r="AS38" s="38">
        <f>IF(A38=1,F38+6,IF(A38=2,F38+5,IF(A38=3,F38+9,IF(A38=4,F38+8,IF(A38=5,F38+7,IF(A38=6,F38+6,F38+7))))))</f>
        <v>42728</v>
      </c>
    </row>
    <row r="39" spans="1:45" s="21" customFormat="1" ht="21" customHeight="1">
      <c r="A39" s="20">
        <f>WEEKDAY(F39)</f>
        <v>7</v>
      </c>
      <c r="B39" s="20"/>
      <c r="C39" s="85" t="str">
        <f>'  MAIN  '!A43</f>
        <v>HEUNG-A HOCHIMINH</v>
      </c>
      <c r="D39" s="76" t="str">
        <f>'  MAIN  '!D43</f>
        <v>0004N</v>
      </c>
      <c r="E39" s="77">
        <f>'  MAIN  '!G43</f>
        <v>42728</v>
      </c>
      <c r="F39" s="77">
        <f>'  MAIN  '!I43</f>
        <v>42735</v>
      </c>
      <c r="G39" s="77">
        <f>IF(A39=1,F39+6,IF(A39=2,F39+5,IF(A39=3,F39+4,IF(A39=4,F39+5,IF(A39=5,F39+4,IF(A39=6,F39+3,F39+3))))))</f>
        <v>42738</v>
      </c>
      <c r="H39" s="77">
        <f>IF(A39=1,F39+6,IF(A39=2,F39+5,IF(A39=3,F39+4,IF(A39=4,F39+5,IF(A39=5,F39+4,IF(A39=6,F39+3,F39+3))))))</f>
        <v>42738</v>
      </c>
      <c r="I39" s="77">
        <f>IF(A39=1,F39+7,IF(A39=2,F39+6,IF(A39=3,F39+5,IF(A39=4,F39+6,IF(A39=5,F39+5,IF(A39=6,F39+4,F39+6))))))</f>
        <v>42741</v>
      </c>
      <c r="J39" s="77">
        <f>IF(A39=1,F39+6,IF(A39=2,F39+5,IF(A39=3,F39+7,IF(A39=4,F39+6,IF(A39=5,F39+5,IF(A39=6,F39+4,F39+3))))))</f>
        <v>42738</v>
      </c>
      <c r="K39" s="77">
        <f>IF(A39=1,F39+6,IF(A39=2,F39+5,IF(A39=3,F39+7,IF(A39=4,F39+6,IF(A39=5,F39+5,IF(A39=6,F39+4,F39+3))))))</f>
        <v>42738</v>
      </c>
      <c r="L39" s="77">
        <f>IF(A39=1,F39+6,IF(A39=2,F39+5,IF(A39=3,F39+7,IF(A39=4,F39+6,IF(A39=5,F39+5,IF(A39=6,F39+4,F39+3))))))</f>
        <v>42738</v>
      </c>
      <c r="M39" s="77">
        <f>IF(A39=1,F39+6,IF(A39=2,F39+5,IF(A39=3,F39+7,IF(A39=4,F39+6,IF(A39=5,F39+5,IF(A39=6,F39+4,F39+3))))))</f>
        <v>42738</v>
      </c>
      <c r="N39" s="77">
        <f>IF(A39=1,F39+3,IF(A39=2,F39+9,IF(A39=3,F39+8,IF(A39=4,F39+7,IF(A39=5,F39+6,IF(A39=6,F39+5,F39+4))))))</f>
        <v>42739</v>
      </c>
      <c r="O39" s="77">
        <f>IF(A39=1,F39+4,IF(A39=2,F39+3,IF(A39=3,F39+6,IF(A39=4,F39+5,IF(A39=5,F39+4,IF(A39=6,F39+3,F39+5))))))</f>
        <v>42740</v>
      </c>
      <c r="P39" s="77">
        <f>IF(A39=1,F39+4,IF(A39=2,F39+3,IF(A39=3,F39+6,IF(A39=4,F39+5,IF(A39=5,F39+4,IF(A39=6,F39+3,F39+5))))))</f>
        <v>42740</v>
      </c>
      <c r="Q39" s="77">
        <f>IF(A39=1,F39+2,IF(A39=2,F39+5,IF(A39=3,F39+4,IF(A39=4,F39+6,IF(A39=5,F39+5,IF(A39=6,F39+4,F39+3))))))</f>
        <v>42738</v>
      </c>
      <c r="R39" s="77">
        <f>IF(A39=1,F39+4,IF(A39=2,F39+3,IF(A39=3,F39+2,IF(A39=4,F39+8,IF(A39=5,F39+7,IF(A39=6,F39+6,F39+5))))))</f>
        <v>42740</v>
      </c>
      <c r="S39" s="77">
        <f>IF(A39=1,F39+2,IF(A39=2,F39+5,IF(A39=3,F39+4,IF(A39=4,F39+6,IF(A39=5,F39+5,IF(A39=6,F39+4,F39+3))))))</f>
        <v>42738</v>
      </c>
      <c r="T39" s="77">
        <f>IF(A39=1,F39+6,IF(A39=2,F39+5,IF(A39=3,F39+11,IF(A39=4,F39+10,IF(A39=5,F39+9,IF(A39=6,F39+8,F39+7))))))</f>
        <v>42742</v>
      </c>
      <c r="U39" s="77">
        <f>IF(A39=1,F39+12,IF(A39=2,F39+11,IF(A39=3,F39+10,IF(A39=4,F39+9,IF(A39=5,F39+8,IF(A39=6,F39+7,F39+6))))))</f>
        <v>42741</v>
      </c>
      <c r="V39" s="77">
        <f>IF(A39=1,F39+12,IF(A39=2,F39+11,IF(A39=3,F39+10,IF(A39=4,F39+9,IF(A39=5,F39+8,IF(A39=6,F39+7,F39+6))))))</f>
        <v>42741</v>
      </c>
      <c r="W39" s="77">
        <f>IF(A39=1,F39+4,IF(A39=2,F39+3,IF(A39=3,F39+2,IF(A39=4,F39+8,IF(A39=5,AG39+7,IF(A39=6,F39+6,F39+5))))))</f>
        <v>42740</v>
      </c>
      <c r="X39" s="77">
        <f>IF(A39=1,F39+5,IF(A39=2,F39+4,IF(A39=3,F39+3,IF(A39=4,F39+9,IF(A39=5,F39+8,IF(A39=6,F39+7,F39+6))))))</f>
        <v>42741</v>
      </c>
      <c r="Y39" s="77">
        <f>IF(A39=1,F39+3,IF(A39=2,F39+9,IF(A39=3,F39+8,IF(A39=4,F39+7,IF(A39=5,F39+6,IF(A39=6,F39+5,F39+4))))))</f>
        <v>42739</v>
      </c>
      <c r="Z39" s="77">
        <f>IF(A39=1,F39+5,IF(A39=2,F39+4,IF(A39=3,F39+10,IF(A39=4,F39+9,IF(A39=5,F39+8,IF(A39=6,F39+7,F39+6))))))</f>
        <v>42741</v>
      </c>
      <c r="AA39" s="77">
        <f>IF(A39=1,F39+6,IF(A39=2,F39+5,IF(A39=3,F39+11,IF(A39=4,F39+10,IF(A39=5,F39+9,IF(A39=6,F39+8,F39+7))))))</f>
        <v>42742</v>
      </c>
      <c r="AB39" s="77">
        <f>IF(A39=1,F39+6,IF(A39=2,F39+5,IF(A39=3,F39+11,IF(A39=4,F39+10,IF(A39=5,F39+9,IF(A39=6,F39+8,F39+7))))))</f>
        <v>42742</v>
      </c>
      <c r="AC39" s="77">
        <f>IF(A39=1,F39+5,IF(A39=2,F39+9,IF(A39=3,F39+8,IF(A39=4,F39+7,IF(A39=5,F39+6,IF(A39=6,F39+5,F39+6))))))</f>
        <v>42741</v>
      </c>
      <c r="AD39" s="77">
        <f t="shared" si="0"/>
        <v>42742</v>
      </c>
      <c r="AE39" s="77">
        <f>IF(A39=1,F39+5,IF(A39=2,F39+9,IF(A39=3,F39+8,IF(A39=4,F39+7,IF(A39=5,F39+6,IF(A39=6,F39+5,F39+6))))))</f>
        <v>42741</v>
      </c>
      <c r="AF39" s="77">
        <f>IF(A39=1,F39+6,IF(A39=2,F39+5,IF(A39=3,F39+11,IF(A39=4,F39+10,IF(A39=5,F39+9,IF(A39=6,F39+8,F39+7))))))</f>
        <v>42742</v>
      </c>
      <c r="AG39" s="77">
        <f>IF(A39=1,F39+9,IF(A39=2,F39+8,IF(A39=3,F39+7,IF(A39=4,F39+6,IF(A39=5,F39+5,IF(A39=6,F39+4,F39+10))))))</f>
        <v>42745</v>
      </c>
      <c r="AH39" s="77">
        <f>IF(A39=1,F39+5,IF(A39=2,F39+4,IF(A39=3,F39+10,IF(A39=4,F39+9,IF(A39=5,F39+8,IF(A39=6,F39+7,F39+6))))))</f>
        <v>42741</v>
      </c>
      <c r="AI39" s="77">
        <f>IF(A39=1,F39+6,IF(A39=2,F39+5,IF(A39=3,F39+4,IF(A39=4,F39+10,IF(A39=9,F39+9,IF(A39=6,F39+8,F39+7))))))</f>
        <v>42742</v>
      </c>
      <c r="AJ39" s="77">
        <f>IF(A39=1,F39+4,IF(A39=2,F39+3,IF(A39=3,F39+7,IF(A39=4,F39+6,IF(A39=5,F39+5,IF(A39=6,F39+4,F39+5))))))</f>
        <v>42740</v>
      </c>
      <c r="AK39" s="77">
        <f>IF(A39=1,F39+4,IF(A39=2,F39+3,IF(A39=3,F39+7,IF(A39=4,F39+6,IF(A39=5,F39+5,IF(A39=6,F39+4,F39+5))))))</f>
        <v>42740</v>
      </c>
      <c r="AL39" s="77">
        <f>IF(A39=1,F39+8,IF(A39=2,F39+7,IF(A39=3,F39+6,IF(A39=4,F39+5,IF(A39=5,F39+4,IF(A39=6,F39+3,F39+2))))))</f>
        <v>42737</v>
      </c>
      <c r="AM39" s="77">
        <f>IF(A39=1,F39+4,IF(A39=2,F39+8,IF(A39=3,F39+7,IF(A39=4,F39+6,IF(A39=5,F39+5,IF(A39=6,F39+4,F39+3))))))</f>
        <v>42738</v>
      </c>
      <c r="AN39" s="77">
        <f>IF(A39=1,F39+4,IF(A39=2,F39+3,IF(A39=3,F39+9,IF(A39=4,F39+8,IF(A39=5,F39+7,IF(A39=6,F39+6,F39+5))))))</f>
        <v>42740</v>
      </c>
      <c r="AO39" s="77">
        <f>IF(A39=1,F39+5,IF(A39=2,F39+4,IF(A39=3,F39+10,IF(A39=4,F39+9,IF(A39=5,F39+8,IF(A39=6,F39+7,F39+6))))))</f>
        <v>42741</v>
      </c>
      <c r="AP39" s="77">
        <f>IF(A39=1,F39+4,IF(A39=2,F39+5,IF(A39=3,F39+9,IF(A39=4,F39+8,IF(A39=5,F39+7,IF(A39=6,F39+6,F39+5))))))</f>
        <v>42740</v>
      </c>
      <c r="AQ39" s="77">
        <f>IF(A39=1,F39+4,IF(A39=2,F39+3,IF(A39=3,F39+8,IF(A39=4,F39+7,IF(A39=5,F39+6,IF(A39=6,F39+5,F39+5))))))</f>
        <v>42740</v>
      </c>
      <c r="AR39" s="77">
        <f>IF(A39=1,F39+5,IF(A39=2,F39+4,IF(A39=3,F39+3,IF(A39=4,F39+9,IF(A39=5,F39+8,IF(A39=6,F39+7,F39+6))))))</f>
        <v>42741</v>
      </c>
      <c r="AS39" s="79">
        <f>IF(A39=1,F39+6,IF(A39=2,F39+5,IF(A39=3,F39+9,IF(A39=4,F39+8,IF(A39=5,F39+7,IF(A39=6,F39+6,F39+7))))))</f>
        <v>42742</v>
      </c>
    </row>
    <row r="40" spans="1:45" s="21" customFormat="1" ht="21" customHeight="1" thickBot="1">
      <c r="A40" s="20"/>
      <c r="B40" s="20"/>
      <c r="C40" s="86" t="str">
        <f>'  MAIN  '!A44</f>
        <v>KMTC BANGKOK</v>
      </c>
      <c r="D40" s="81" t="str">
        <f>'  MAIN  '!D44</f>
        <v>1602N</v>
      </c>
      <c r="E40" s="82">
        <f>'  MAIN  '!G44</f>
        <v>42735</v>
      </c>
      <c r="F40" s="82">
        <f>'  MAIN  '!I44</f>
        <v>42742</v>
      </c>
      <c r="G40" s="82">
        <f>IF(A40=1,F40+6,IF(A40=2,F40+5,IF(A40=3,F40+4,IF(A40=4,F40+5,IF(A40=5,F40+4,IF(A40=6,F40+3,F40+3))))))</f>
        <v>42745</v>
      </c>
      <c r="H40" s="82">
        <f>IF(A40=1,F40+6,IF(A40=2,F40+5,IF(A40=3,F40+4,IF(A40=4,F40+5,IF(A40=5,F40+4,IF(A40=6,F40+3,F40+3))))))</f>
        <v>42745</v>
      </c>
      <c r="I40" s="82">
        <f>IF(A40=1,F40+7,IF(A40=2,F40+6,IF(A40=3,F40+5,IF(A40=4,F40+6,IF(A40=5,F40+5,IF(A40=6,F40+4,F40+6))))))</f>
        <v>42748</v>
      </c>
      <c r="J40" s="82">
        <f>IF(A40=1,F40+6,IF(A40=2,F40+5,IF(A40=3,F40+7,IF(A40=4,F40+6,IF(A40=5,F40+5,IF(A40=6,F40+4,F40+3))))))</f>
        <v>42745</v>
      </c>
      <c r="K40" s="82">
        <f>IF(A40=1,F40+6,IF(A40=2,F40+5,IF(A40=3,F40+7,IF(A40=4,F40+6,IF(A40=5,F40+5,IF(A40=6,F40+4,F40+3))))))</f>
        <v>42745</v>
      </c>
      <c r="L40" s="82">
        <f>IF(A40=1,F40+6,IF(A40=2,F40+5,IF(A40=3,F40+7,IF(A40=4,F40+6,IF(A40=5,F40+5,IF(A40=6,F40+4,F40+3))))))</f>
        <v>42745</v>
      </c>
      <c r="M40" s="82">
        <f>IF(A40=1,F40+6,IF(A40=2,F40+5,IF(A40=3,F40+7,IF(A40=4,F40+6,IF(A40=5,F40+5,IF(A40=6,F40+4,F40+3))))))</f>
        <v>42745</v>
      </c>
      <c r="N40" s="82">
        <f>IF(A40=1,F40+3,IF(A40=2,F40+9,IF(A40=3,F40+8,IF(A40=4,F40+7,IF(A40=5,F40+6,IF(A40=6,F40+5,F40+4))))))</f>
        <v>42746</v>
      </c>
      <c r="O40" s="82">
        <f>IF(A40=1,F40+4,IF(A40=2,F40+3,IF(A40=3,F40+6,IF(A40=4,F40+5,IF(A40=5,F40+4,IF(A40=6,F40+3,F40+5))))))</f>
        <v>42747</v>
      </c>
      <c r="P40" s="82">
        <f>IF(A40=1,F40+4,IF(A40=2,F40+3,IF(A40=3,F40+6,IF(A40=4,F40+5,IF(A40=5,F40+4,IF(A40=6,F40+3,F40+5))))))</f>
        <v>42747</v>
      </c>
      <c r="Q40" s="82">
        <f>IF(A40=1,F40+2,IF(A40=2,F40+5,IF(A40=3,F40+4,IF(A40=4,F40+6,IF(A40=5,F40+5,IF(A40=6,F40+4,F40+3))))))</f>
        <v>42745</v>
      </c>
      <c r="R40" s="82">
        <f>IF(A40=1,F40+4,IF(A40=2,F40+3,IF(A40=3,F40+2,IF(A40=4,F40+8,IF(A40=5,F40+7,IF(A40=6,F40+6,F40+5))))))</f>
        <v>42747</v>
      </c>
      <c r="S40" s="82">
        <f>IF(A40=1,F40+2,IF(A40=2,F40+5,IF(A40=3,F40+4,IF(A40=4,F40+6,IF(A40=5,F40+5,IF(A40=6,F40+4,F40+3))))))</f>
        <v>42745</v>
      </c>
      <c r="T40" s="82">
        <f>IF(A40=1,F40+6,IF(A40=2,F40+5,IF(A40=3,F40+11,IF(A40=4,F40+10,IF(A40=5,F40+9,IF(A40=6,F40+8,F40+7))))))</f>
        <v>42749</v>
      </c>
      <c r="U40" s="82">
        <f>IF(A40=1,F40+12,IF(A40=2,F40+11,IF(A40=3,F40+10,IF(A40=4,F40+9,IF(A40=5,F40+8,IF(A40=6,F40+7,F40+6))))))</f>
        <v>42748</v>
      </c>
      <c r="V40" s="82">
        <f>IF(A40=1,F40+12,IF(A40=2,F40+11,IF(A40=3,F40+10,IF(A40=4,F40+9,IF(A40=5,F40+8,IF(A40=6,F40+7,F40+6))))))</f>
        <v>42748</v>
      </c>
      <c r="W40" s="82">
        <f>IF(A40=1,F40+4,IF(A40=2,F40+3,IF(A40=3,F40+2,IF(A40=4,F40+8,IF(A40=5,AG40+7,IF(A40=6,F40+6,F40+5))))))</f>
        <v>42747</v>
      </c>
      <c r="X40" s="82">
        <f>IF(A40=1,F40+5,IF(A40=2,F40+4,IF(A40=3,F40+3,IF(A40=4,F40+9,IF(A40=5,F40+8,IF(A40=6,F40+7,F40+6))))))</f>
        <v>42748</v>
      </c>
      <c r="Y40" s="82">
        <f>IF(A40=1,F40+3,IF(A40=2,F40+9,IF(A40=3,F40+8,IF(A40=4,F40+7,IF(A40=5,F40+6,IF(A40=6,F40+5,F40+4))))))</f>
        <v>42746</v>
      </c>
      <c r="Z40" s="82">
        <f>IF(A40=1,F40+5,IF(A40=2,F40+4,IF(A40=3,F40+10,IF(A40=4,F40+9,IF(A40=5,F40+8,IF(A40=6,F40+7,F40+6))))))</f>
        <v>42748</v>
      </c>
      <c r="AA40" s="82">
        <f>IF(A40=1,F40+6,IF(A40=2,F40+5,IF(A40=3,F40+11,IF(A40=4,F40+10,IF(A40=5,F40+9,IF(A40=6,F40+8,F40+7))))))</f>
        <v>42749</v>
      </c>
      <c r="AB40" s="82">
        <f>IF(A40=1,F40+6,IF(A40=2,F40+5,IF(A40=3,F40+11,IF(A40=4,F40+10,IF(A40=5,F40+9,IF(A40=6,F40+8,F40+7))))))</f>
        <v>42749</v>
      </c>
      <c r="AC40" s="82">
        <f>IF(A40=1,F40+5,IF(A40=2,F40+9,IF(A40=3,F40+8,IF(A40=4,F40+7,IF(A40=5,F40+6,IF(A40=6,F40+5,F40+6))))))</f>
        <v>42748</v>
      </c>
      <c r="AD40" s="82">
        <f t="shared" si="0"/>
        <v>42749</v>
      </c>
      <c r="AE40" s="82">
        <f>IF(A40=1,F40+5,IF(A40=2,F40+9,IF(A40=3,F40+8,IF(A40=4,F40+7,IF(A40=5,F40+6,IF(A40=6,F40+5,F40+6))))))</f>
        <v>42748</v>
      </c>
      <c r="AF40" s="82">
        <f>IF(A40=1,F40+6,IF(A40=2,F40+5,IF(A40=3,F40+11,IF(A40=4,F40+10,IF(A40=5,F40+9,IF(A40=6,F40+8,F40+7))))))</f>
        <v>42749</v>
      </c>
      <c r="AG40" s="82">
        <f>IF(A40=1,F40+9,IF(A40=2,F40+8,IF(A40=3,F40+7,IF(A40=4,F40+6,IF(A40=5,F40+5,IF(A40=6,F40+4,F40+10))))))</f>
        <v>42752</v>
      </c>
      <c r="AH40" s="82">
        <f>IF(A40=1,F40+5,IF(A40=2,F40+4,IF(A40=3,F40+10,IF(A40=4,F40+9,IF(A40=5,F40+8,IF(A40=6,F40+7,F40+6))))))</f>
        <v>42748</v>
      </c>
      <c r="AI40" s="82">
        <f>IF(A40=1,F40+6,IF(A40=2,F40+5,IF(A40=3,F40+4,IF(A40=4,F40+10,IF(A40=9,F40+9,IF(A40=6,F40+8,F40+7))))))</f>
        <v>42749</v>
      </c>
      <c r="AJ40" s="82">
        <f>IF(A40=1,F40+4,IF(A40=2,F40+3,IF(A40=3,F40+7,IF(A40=4,F40+6,IF(A40=5,F40+5,IF(A40=6,F40+4,F40+5))))))</f>
        <v>42747</v>
      </c>
      <c r="AK40" s="82">
        <f>IF(A40=1,F40+4,IF(A40=2,F40+3,IF(A40=3,F40+7,IF(A40=4,F40+6,IF(A40=5,F40+5,IF(A40=6,F40+4,F40+5))))))</f>
        <v>42747</v>
      </c>
      <c r="AL40" s="82">
        <f>IF(A40=1,F40+8,IF(A40=2,F40+7,IF(A40=3,F40+6,IF(A40=4,F40+5,IF(A40=5,F40+4,IF(A40=6,F40+3,F40+2))))))</f>
        <v>42744</v>
      </c>
      <c r="AM40" s="82">
        <f>IF(A40=1,F40+4,IF(A40=2,F40+8,IF(A40=3,F40+7,IF(A40=4,F40+6,IF(A40=5,F40+5,IF(A40=6,F40+4,F40+3))))))</f>
        <v>42745</v>
      </c>
      <c r="AN40" s="82">
        <f>IF(A40=1,F40+4,IF(A40=2,F40+3,IF(A40=3,F40+9,IF(A40=4,F40+8,IF(A40=5,F40+7,IF(A40=6,F40+6,F40+5))))))</f>
        <v>42747</v>
      </c>
      <c r="AO40" s="82">
        <f>IF(A40=1,F40+5,IF(A40=2,F40+4,IF(A40=3,F40+10,IF(A40=4,F40+9,IF(A40=5,F40+8,IF(A40=6,F40+7,F40+6))))))</f>
        <v>42748</v>
      </c>
      <c r="AP40" s="82">
        <f>IF(A40=1,F40+4,IF(A40=2,F40+5,IF(A40=3,F40+9,IF(A40=4,F40+8,IF(A40=5,F40+7,IF(A40=6,F40+6,F40+5))))))</f>
        <v>42747</v>
      </c>
      <c r="AQ40" s="82">
        <f>IF(A40=1,F40+4,IF(A40=2,F40+3,IF(A40=3,F40+8,IF(A40=4,F40+7,IF(A40=5,F40+6,IF(A40=6,F40+5,F40+5))))))</f>
        <v>42747</v>
      </c>
      <c r="AR40" s="82">
        <f>IF(A40=1,F40+5,IF(A40=2,F40+4,IF(A40=3,F40+3,IF(A40=4,F40+9,IF(A40=5,F40+8,IF(A40=6,F40+7,F40+6))))))</f>
        <v>42748</v>
      </c>
      <c r="AS40" s="83">
        <f>IF(A40=1,F40+6,IF(A40=2,F40+5,IF(A40=3,F40+9,IF(A40=4,F40+8,IF(A40=5,F40+7,IF(A40=6,F40+6,F40+7))))))</f>
        <v>42749</v>
      </c>
    </row>
    <row r="41" spans="1:45" s="21" customFormat="1" ht="11.25" customHeight="1" thickBot="1">
      <c r="A41" s="20"/>
      <c r="B41" s="20"/>
      <c r="C41" s="29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49"/>
      <c r="AD41" s="49"/>
      <c r="AE41" s="49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s="32" customFormat="1" ht="21" customHeight="1" thickBot="1">
      <c r="A42" s="20"/>
      <c r="B42" s="20"/>
      <c r="C42" s="51" t="s">
        <v>95</v>
      </c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9"/>
      <c r="AD42" s="49"/>
      <c r="AE42" s="49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s="22" customFormat="1" ht="21" customHeight="1">
      <c r="A43" s="20">
        <f>WEEKDAY(F43)</f>
        <v>3</v>
      </c>
      <c r="B43" s="20"/>
      <c r="C43" s="45" t="str">
        <f>'  MAIN  '!A49</f>
        <v>HEUNG-A HOCHIMINH</v>
      </c>
      <c r="D43" s="46" t="str">
        <f>'  MAIN  '!D49</f>
        <v>0003N</v>
      </c>
      <c r="E43" s="33">
        <f>'  MAIN  '!G49</f>
        <v>42704</v>
      </c>
      <c r="F43" s="33">
        <f>'  MAIN  '!H49</f>
        <v>42710</v>
      </c>
      <c r="G43" s="33">
        <f>IF(A43=1,F43+6,IF(A43=2,F43+5,IF(A43=3,F43+4,IF(A43=4,F43+5,IF(A43=5,F43+4,IF(A43=6,F43+3,F43+3))))))</f>
        <v>42714</v>
      </c>
      <c r="H43" s="33">
        <f>IF(A43=1,F43+6,IF(A43=2,F43+5,IF(A43=3,F43+4,IF(A43=4,F43+5,IF(A43=5,F43+4,IF(A43=6,F43+3,F43+3))))))</f>
        <v>42714</v>
      </c>
      <c r="I43" s="33">
        <f>IF(A43=1,F43+7,IF(A43=2,F43+6,IF(A43=3,F43+5,IF(A43=4,F43+6,IF(A43=5,F43+5,IF(A43=6,F43+4,F43+6))))))</f>
        <v>42715</v>
      </c>
      <c r="J43" s="33">
        <f>IF(A43=1,F43+6,IF(A43=2,F43+5,IF(A43=3,F43+7,IF(A43=4,F43+6,IF(A43=5,F43+5,IF(A43=6,F43+4,F43+3))))))</f>
        <v>42717</v>
      </c>
      <c r="K43" s="33">
        <f>IF(A43=1,F43+6,IF(A43=2,F43+5,IF(A43=3,F43+7,IF(A43=4,F43+6,IF(A43=5,F43+5,IF(A43=6,F43+4,F43+3))))))</f>
        <v>42717</v>
      </c>
      <c r="L43" s="33">
        <f>IF(A43=1,F43+6,IF(A43=2,F43+5,IF(A43=3,F43+7,IF(A43=4,F43+6,IF(A43=5,F43+5,IF(A43=6,F43+4,F43+3))))))</f>
        <v>42717</v>
      </c>
      <c r="M43" s="33">
        <f>IF(A43=1,F43+6,IF(A43=2,F43+5,IF(A43=3,F43+7,IF(A43=4,F43+6,IF(A43=5,F43+5,IF(A43=6,F43+4,F43+3))))))</f>
        <v>42717</v>
      </c>
      <c r="N43" s="33">
        <f>IF(A43=1,F43+3,IF(A43=2,F43+9,IF(A43=3,F43+8,IF(A43=4,F43+7,IF(A43=5,F43+6,IF(A43=6,F43+5,F43+4))))))</f>
        <v>42718</v>
      </c>
      <c r="O43" s="33">
        <f>IF(A43=1,F43+4,IF(A43=2,F43+3,IF(A43=3,F43+6,IF(A43=4,F43+5,IF(A43=5,F43+4,IF(A43=6,F43+3,F43+5))))))</f>
        <v>42716</v>
      </c>
      <c r="P43" s="33">
        <f>IF(A43=1,F43+4,IF(A43=2,F43+3,IF(A43=3,F43+6,IF(A43=4,F43+5,IF(A43=5,F43+4,IF(A43=6,F43+3,F43+5))))))</f>
        <v>42716</v>
      </c>
      <c r="Q43" s="33">
        <f>IF(A43=1,F43+2,IF(A43=2,F43+5,IF(A43=3,F43+4,IF(A43=4,F43+6,IF(A43=5,F43+5,IF(A43=6,F43+4,F43+3))))))</f>
        <v>42714</v>
      </c>
      <c r="R43" s="33">
        <f>IF(A43=1,F43+4,IF(A43=2,F43+3,IF(A43=3,F43+2,IF(A43=4,F43+8,IF(A43=5,F43+7,IF(A43=6,F43+6,F43+5))))))</f>
        <v>42712</v>
      </c>
      <c r="S43" s="33">
        <f>IF(A43=1,F43+2,IF(A43=2,F43+5,IF(A43=3,F43+4,IF(A43=4,F43+6,IF(A43=5,F43+5,IF(A43=6,F43+4,F43+3))))))</f>
        <v>42714</v>
      </c>
      <c r="T43" s="33">
        <f>IF(A43=1,F43+6,IF(A43=2,F43+5,IF(A43=3,F43+11,IF(A43=4,F43+10,IF(A43=5,F43+9,IF(A43=6,F43+8,F43+7))))))</f>
        <v>42721</v>
      </c>
      <c r="U43" s="33">
        <f>IF(A43=1,F43+12,IF(A43=2,F43+11,IF(A43=3,F43+10,IF(A43=4,F43+9,IF(A43=5,F43+8,IF(A43=6,F43+7,F43+6))))))</f>
        <v>42720</v>
      </c>
      <c r="V43" s="33">
        <f>IF(A43=1,F43+12,IF(A43=2,F43+11,IF(A43=3,F43+10,IF(A43=4,F43+9,IF(A43=5,F43+8,IF(A43=6,F43+7,F43+6))))))</f>
        <v>42720</v>
      </c>
      <c r="W43" s="33">
        <f>IF(A43=1,F43+4,IF(A43=2,F43+3,IF(A43=3,F43+2,IF(A43=4,F43+8,IF(A43=5,AG43+7,IF(A43=6,F43+6,F43+5))))))</f>
        <v>42712</v>
      </c>
      <c r="X43" s="33">
        <f>IF(A43=1,F43+5,IF(A43=2,F43+4,IF(A43=3,F43+3,IF(A43=4,F43+9,IF(A43=5,F43+8,IF(A43=6,F43+7,F43+6))))))</f>
        <v>42713</v>
      </c>
      <c r="Y43" s="33">
        <f>IF(A43=1,F43+3,IF(A43=2,F43+9,IF(A43=3,F43+8,IF(A43=4,F43+7,IF(A43=5,F43+6,IF(A43=6,F43+5,F43+4))))))</f>
        <v>42718</v>
      </c>
      <c r="Z43" s="33">
        <f>IF(A43=1,F43+5,IF(A43=2,F43+4,IF(A43=3,F43+10,IF(A43=4,F43+9,IF(A43=5,F43+8,IF(A43=6,F43+7,F43+6))))))</f>
        <v>42720</v>
      </c>
      <c r="AA43" s="33">
        <f>IF(A43=1,F43+6,IF(A43=2,F43+5,IF(A43=3,F43+11,IF(A43=4,F43+10,IF(A43=5,F43+9,IF(A43=6,F43+8,F43+7))))))</f>
        <v>42721</v>
      </c>
      <c r="AB43" s="33">
        <f>IF(A43=1,F43+6,IF(A43=2,F43+5,IF(A43=3,F43+11,IF(A43=4,F43+10,IF(A43=5,F43+9,IF(A43=6,F43+8,F43+7))))))</f>
        <v>42721</v>
      </c>
      <c r="AC43" s="33">
        <f>IF(A43=1,F43+5,IF(A43=2,F43+9,IF(A43=3,F43+8,IF(A43=4,F43+7,IF(A43=5,F43+6,IF(A43=6,F43+5,F43+6))))))</f>
        <v>42718</v>
      </c>
      <c r="AD43" s="33">
        <f t="shared" si="0"/>
        <v>42714</v>
      </c>
      <c r="AE43" s="33">
        <f>IF(A43=1,F43+5,IF(A43=2,F43+9,IF(A43=3,F43+8,IF(A43=4,F43+7,IF(A43=5,F43+6,IF(A43=6,F43+5,F43+6))))))</f>
        <v>42718</v>
      </c>
      <c r="AF43" s="33">
        <f>IF(A43=1,F43+6,IF(A43=2,F43+5,IF(A43=3,F43+11,IF(A43=4,F43+10,IF(A43=5,F43+9,IF(A43=6,F43+8,F43+7))))))</f>
        <v>42721</v>
      </c>
      <c r="AG43" s="33">
        <f>IF(A43=1,F43+9,IF(A43=2,F43+8,IF(A43=3,F43+7,IF(A43=4,F43+6,IF(A43=5,F43+5,IF(A43=6,F43+4,F43+10))))))</f>
        <v>42717</v>
      </c>
      <c r="AH43" s="33">
        <f>IF(A43=1,F43+5,IF(A43=2,F43+4,IF(A43=3,F43+10,IF(A43=4,F43+9,IF(A43=5,F43+8,IF(A43=6,F43+7,F43+6))))))</f>
        <v>42720</v>
      </c>
      <c r="AI43" s="33">
        <f>IF(A43=1,F43+6,IF(A43=2,F43+5,IF(A43=3,F43+4,IF(A43=4,F43+10,IF(A43=9,F43+9,IF(A43=6,F43+8,F43+7))))))</f>
        <v>42714</v>
      </c>
      <c r="AJ43" s="33">
        <f>IF(A43=1,F43+4,IF(A43=2,F43+3,IF(A43=3,F43+7,IF(A43=4,F43+6,IF(A43=5,F43+5,IF(A43=6,F43+4,F43+5))))))</f>
        <v>42717</v>
      </c>
      <c r="AK43" s="33">
        <f>IF(A43=1,F43+4,IF(A43=2,F43+3,IF(A43=3,F43+7,IF(A43=4,F43+6,IF(A43=5,F43+5,IF(A43=6,F43+4,F43+5))))))</f>
        <v>42717</v>
      </c>
      <c r="AL43" s="33">
        <f>IF(A43=1,F43+8,IF(A43=2,F43+7,IF(A43=3,F43+6,IF(A43=4,F43+5,IF(A43=5,F43+4,IF(A43=6,F43+3,F43+2))))))</f>
        <v>42716</v>
      </c>
      <c r="AM43" s="33">
        <f>IF(A43=1,F43+4,IF(A43=2,F43+8,IF(A43=3,F43+7,IF(A43=4,F43+6,IF(A43=5,F43+5,IF(A43=6,F43+4,F43+3))))))</f>
        <v>42717</v>
      </c>
      <c r="AN43" s="33">
        <f>IF(A43=1,F43+4,IF(A43=2,F43+3,IF(A43=3,F43+9,IF(A43=4,F43+8,IF(A43=5,F43+7,IF(A43=6,F43+6,F43+5))))))</f>
        <v>42719</v>
      </c>
      <c r="AO43" s="33">
        <f>IF(A43=1,F43+5,IF(A43=2,F43+4,IF(A43=3,F43+10,IF(A43=4,F43+9,IF(A43=5,F43+8,IF(A43=6,F43+7,F43+6))))))</f>
        <v>42720</v>
      </c>
      <c r="AP43" s="33">
        <f>IF(A43=1,F43+4,IF(A43=2,F43+5,IF(A43=3,F43+9,IF(A43=4,F43+8,IF(A43=5,F43+7,IF(A43=6,F43+6,F43+5))))))</f>
        <v>42719</v>
      </c>
      <c r="AQ43" s="33">
        <f>IF(A43=1,F43+4,IF(A43=2,F43+3,IF(A43=3,F43+8,IF(A43=4,F43+7,IF(A43=5,F43+6,IF(A43=6,F43+5,F43+5))))))</f>
        <v>42718</v>
      </c>
      <c r="AR43" s="33">
        <f>IF(A43=1,F43+5,IF(A43=2,F43+4,IF(A43=3,F43+3,IF(A43=4,F43+9,IF(A43=5,F43+8,IF(A43=6,F43+7,F43+6))))))</f>
        <v>42713</v>
      </c>
      <c r="AS43" s="34">
        <f>IF(A43=1,F43+6,IF(A43=2,F43+5,IF(A43=3,F43+9,IF(A43=4,F43+8,IF(A43=5,F43+7,IF(A43=6,F43+6,F43+7))))))</f>
        <v>42719</v>
      </c>
    </row>
    <row r="44" spans="1:45" s="21" customFormat="1" ht="21" customHeight="1">
      <c r="A44" s="20">
        <f>WEEKDAY(F44)</f>
        <v>3</v>
      </c>
      <c r="B44" s="20"/>
      <c r="C44" s="47" t="str">
        <f>'  MAIN  '!A50</f>
        <v>KMTC BANGKOK</v>
      </c>
      <c r="D44" s="44" t="str">
        <f>'  MAIN  '!D50</f>
        <v>1601N</v>
      </c>
      <c r="E44" s="35">
        <f>'  MAIN  '!G50</f>
        <v>42711</v>
      </c>
      <c r="F44" s="35">
        <f>'  MAIN  '!H50</f>
        <v>42717</v>
      </c>
      <c r="G44" s="35">
        <f>IF(A44=1,F44+6,IF(A44=2,F44+5,IF(A44=3,F44+4,IF(A44=4,F44+5,IF(A44=5,F44+4,IF(A44=6,F44+3,F44+3))))))</f>
        <v>42721</v>
      </c>
      <c r="H44" s="35">
        <f>IF(A44=1,F44+6,IF(A44=2,F44+5,IF(A44=3,F44+4,IF(A44=4,F44+5,IF(A44=5,F44+4,IF(A44=6,F44+3,F44+3))))))</f>
        <v>42721</v>
      </c>
      <c r="I44" s="35">
        <f>IF(A44=1,F44+7,IF(A44=2,F44+6,IF(A44=3,F44+5,IF(A44=4,F44+6,IF(A44=5,F44+5,IF(A44=6,F44+4,F44+6))))))</f>
        <v>42722</v>
      </c>
      <c r="J44" s="35">
        <f>IF(A44=1,F44+6,IF(A44=2,F44+5,IF(A44=3,F44+7,IF(A44=4,F44+6,IF(A44=5,F44+5,IF(A44=6,F44+4,F44+3))))))</f>
        <v>42724</v>
      </c>
      <c r="K44" s="35">
        <f>IF(A44=1,F44+6,IF(A44=2,F44+5,IF(A44=3,F44+7,IF(A44=4,F44+6,IF(A44=5,F44+5,IF(A44=6,F44+4,F44+3))))))</f>
        <v>42724</v>
      </c>
      <c r="L44" s="35">
        <f>IF(A44=1,F44+6,IF(A44=2,F44+5,IF(A44=3,F44+7,IF(A44=4,F44+6,IF(A44=5,F44+5,IF(A44=6,F44+4,F44+3))))))</f>
        <v>42724</v>
      </c>
      <c r="M44" s="35">
        <f>IF(A44=1,F44+6,IF(A44=2,F44+5,IF(A44=3,F44+7,IF(A44=4,F44+6,IF(A44=5,F44+5,IF(A44=6,F44+4,F44+3))))))</f>
        <v>42724</v>
      </c>
      <c r="N44" s="35">
        <f>IF(A44=1,F44+3,IF(A44=2,F44+9,IF(A44=3,F44+8,IF(A44=4,F44+7,IF(A44=5,F44+6,IF(A44=6,F44+5,F44+4))))))</f>
        <v>42725</v>
      </c>
      <c r="O44" s="35">
        <f>IF(A44=1,F44+4,IF(A44=2,F44+3,IF(A44=3,F44+6,IF(A44=4,F44+5,IF(A44=5,F44+4,IF(A44=6,F44+3,F44+5))))))</f>
        <v>42723</v>
      </c>
      <c r="P44" s="35">
        <f>IF(A44=1,F44+4,IF(A44=2,F44+3,IF(A44=3,F44+6,IF(A44=4,F44+5,IF(A44=5,F44+4,IF(A44=6,F44+3,F44+5))))))</f>
        <v>42723</v>
      </c>
      <c r="Q44" s="35">
        <f>IF(A44=1,F44+2,IF(A44=2,F44+5,IF(A44=3,F44+4,IF(A44=4,F44+6,IF(A44=5,F44+5,IF(A44=6,F44+4,F44+3))))))</f>
        <v>42721</v>
      </c>
      <c r="R44" s="35">
        <f>IF(A44=1,F44+4,IF(A44=2,F44+3,IF(A44=3,F44+2,IF(A44=4,F44+8,IF(A44=5,F44+7,IF(A44=6,F44+6,F44+5))))))</f>
        <v>42719</v>
      </c>
      <c r="S44" s="35">
        <f>IF(A44=1,F44+2,IF(A44=2,F44+5,IF(A44=3,F44+4,IF(A44=4,F44+6,IF(A44=5,F44+5,IF(A44=6,F44+4,F44+3))))))</f>
        <v>42721</v>
      </c>
      <c r="T44" s="35">
        <f>IF(A44=1,F44+6,IF(A44=2,F44+5,IF(A44=3,F44+11,IF(A44=4,F44+10,IF(A44=5,F44+9,IF(A44=6,F44+8,F44+7))))))</f>
        <v>42728</v>
      </c>
      <c r="U44" s="35">
        <f>IF(A44=1,F44+12,IF(A44=2,F44+11,IF(A44=3,F44+10,IF(A44=4,F44+9,IF(A44=5,F44+8,IF(A44=6,F44+7,F44+6))))))</f>
        <v>42727</v>
      </c>
      <c r="V44" s="35">
        <f>IF(A44=1,F44+12,IF(A44=2,F44+11,IF(A44=3,F44+10,IF(A44=4,F44+9,IF(A44=5,F44+8,IF(A44=6,F44+7,F44+6))))))</f>
        <v>42727</v>
      </c>
      <c r="W44" s="35">
        <f>IF(A44=1,F44+4,IF(A44=2,F44+3,IF(A44=3,F44+2,IF(A44=4,F44+8,IF(A44=5,AG44+7,IF(A44=6,F44+6,F44+5))))))</f>
        <v>42719</v>
      </c>
      <c r="X44" s="35">
        <f>IF(A44=1,F44+5,IF(A44=2,F44+4,IF(A44=3,F44+3,IF(A44=4,F44+9,IF(A44=5,F44+8,IF(A44=6,F44+7,F44+6))))))</f>
        <v>42720</v>
      </c>
      <c r="Y44" s="35">
        <f>IF(A44=1,F44+3,IF(A44=2,F44+9,IF(A44=3,F44+8,IF(A44=4,F44+7,IF(A44=5,F44+6,IF(A44=6,F44+5,F44+4))))))</f>
        <v>42725</v>
      </c>
      <c r="Z44" s="35">
        <f>IF(A44=1,F44+5,IF(A44=2,F44+4,IF(A44=3,F44+10,IF(A44=4,F44+9,IF(A44=5,F44+8,IF(A44=6,F44+7,F44+6))))))</f>
        <v>42727</v>
      </c>
      <c r="AA44" s="35">
        <f>IF(A44=1,F44+6,IF(A44=2,F44+5,IF(A44=3,F44+11,IF(A44=4,F44+10,IF(A44=5,F44+9,IF(A44=6,F44+8,F44+7))))))</f>
        <v>42728</v>
      </c>
      <c r="AB44" s="35">
        <f>IF(A44=1,F44+6,IF(A44=2,F44+5,IF(A44=3,F44+11,IF(A44=4,F44+10,IF(A44=5,F44+9,IF(A44=6,F44+8,F44+7))))))</f>
        <v>42728</v>
      </c>
      <c r="AC44" s="35">
        <f>IF(A44=1,F44+5,IF(A44=2,F44+9,IF(A44=3,F44+8,IF(A44=4,F44+7,IF(A44=5,F44+6,IF(A44=6,F44+5,F44+6))))))</f>
        <v>42725</v>
      </c>
      <c r="AD44" s="35">
        <f t="shared" si="0"/>
        <v>42721</v>
      </c>
      <c r="AE44" s="35">
        <f>IF(A44=1,F44+5,IF(A44=2,F44+9,IF(A44=3,F44+8,IF(A44=4,F44+7,IF(A44=5,F44+6,IF(A44=6,F44+5,F44+6))))))</f>
        <v>42725</v>
      </c>
      <c r="AF44" s="35">
        <f>IF(A44=1,F44+6,IF(A44=2,F44+5,IF(A44=3,F44+11,IF(A44=4,F44+10,IF(A44=5,F44+9,IF(A44=6,F44+8,F44+7))))))</f>
        <v>42728</v>
      </c>
      <c r="AG44" s="35">
        <f>IF(A44=1,F44+9,IF(A44=2,F44+8,IF(A44=3,F44+7,IF(A44=4,F44+6,IF(A44=5,F44+5,IF(A44=6,F44+4,F44+10))))))</f>
        <v>42724</v>
      </c>
      <c r="AH44" s="35">
        <f>IF(A44=1,F44+5,IF(A44=2,F44+4,IF(A44=3,F44+10,IF(A44=4,F44+9,IF(A44=5,F44+8,IF(A44=6,F44+7,F44+6))))))</f>
        <v>42727</v>
      </c>
      <c r="AI44" s="35">
        <f>IF(A44=1,F44+6,IF(A44=2,F44+5,IF(A44=3,F44+4,IF(A44=4,F44+10,IF(A44=9,F44+9,IF(A44=6,F44+8,F44+7))))))</f>
        <v>42721</v>
      </c>
      <c r="AJ44" s="35">
        <f>IF(A44=1,F44+4,IF(A44=2,F44+3,IF(A44=3,F44+7,IF(A44=4,F44+6,IF(A44=5,F44+5,IF(A44=6,F44+4,F44+5))))))</f>
        <v>42724</v>
      </c>
      <c r="AK44" s="35">
        <f>IF(A44=1,F44+4,IF(A44=2,F44+3,IF(A44=3,F44+7,IF(A44=4,F44+6,IF(A44=5,F44+5,IF(A44=6,F44+4,F44+5))))))</f>
        <v>42724</v>
      </c>
      <c r="AL44" s="35">
        <f>IF(A44=1,F44+8,IF(A44=2,F44+7,IF(A44=3,F44+6,IF(A44=4,F44+5,IF(A44=5,F44+4,IF(A44=6,F44+3,F44+2))))))</f>
        <v>42723</v>
      </c>
      <c r="AM44" s="35">
        <f>IF(A44=1,F44+4,IF(A44=2,F44+8,IF(A44=3,F44+7,IF(A44=4,F44+6,IF(A44=5,F44+5,IF(A44=6,F44+4,F44+3))))))</f>
        <v>42724</v>
      </c>
      <c r="AN44" s="35">
        <f>IF(A44=1,F44+4,IF(A44=2,F44+3,IF(A44=3,F44+9,IF(A44=4,F44+8,IF(A44=5,F44+7,IF(A44=6,F44+6,F44+5))))))</f>
        <v>42726</v>
      </c>
      <c r="AO44" s="35">
        <f>IF(A44=1,F44+5,IF(A44=2,F44+4,IF(A44=3,F44+10,IF(A44=4,F44+9,IF(A44=5,F44+8,IF(A44=6,F44+7,F44+6))))))</f>
        <v>42727</v>
      </c>
      <c r="AP44" s="35">
        <f>IF(A44=1,F44+4,IF(A44=2,F44+5,IF(A44=3,F44+9,IF(A44=4,F44+8,IF(A44=5,F44+7,IF(A44=6,F44+6,F44+5))))))</f>
        <v>42726</v>
      </c>
      <c r="AQ44" s="35">
        <f>IF(A44=1,F44+4,IF(A44=2,F44+3,IF(A44=3,F44+8,IF(A44=4,F44+7,IF(A44=5,F44+6,IF(A44=6,F44+5,F44+5))))))</f>
        <v>42725</v>
      </c>
      <c r="AR44" s="35">
        <f>IF(A44=1,F44+5,IF(A44=2,F44+4,IF(A44=3,F44+3,IF(A44=4,F44+9,IF(A44=5,F44+8,IF(A44=6,F44+7,F44+6))))))</f>
        <v>42720</v>
      </c>
      <c r="AS44" s="36">
        <f>IF(A44=1,F44+6,IF(A44=2,F44+5,IF(A44=3,F44+9,IF(A44=4,F44+8,IF(A44=5,F44+7,IF(A44=6,F44+6,F44+7))))))</f>
        <v>42726</v>
      </c>
    </row>
    <row r="45" spans="1:45" s="22" customFormat="1" ht="21" customHeight="1">
      <c r="A45" s="20">
        <f>WEEKDAY(F45)</f>
        <v>3</v>
      </c>
      <c r="B45" s="20"/>
      <c r="C45" s="48" t="str">
        <f>'  MAIN  '!A51</f>
        <v>SAWASDEE LAEMCHABANG
</v>
      </c>
      <c r="D45" s="43" t="str">
        <f>'  MAIN  '!D51</f>
        <v>0081N</v>
      </c>
      <c r="E45" s="37">
        <f>'  MAIN  '!G51</f>
        <v>42718</v>
      </c>
      <c r="F45" s="37">
        <f>'  MAIN  '!H51</f>
        <v>42724</v>
      </c>
      <c r="G45" s="37">
        <f>IF(A45=1,F45+6,IF(A45=2,F45+5,IF(A45=3,F45+4,IF(A45=4,F45+5,IF(A45=5,F45+4,IF(A45=6,F45+3,F45+3))))))</f>
        <v>42728</v>
      </c>
      <c r="H45" s="37">
        <f>IF(A45=1,F45+6,IF(A45=2,F45+5,IF(A45=3,F45+4,IF(A45=4,F45+5,IF(A45=5,F45+4,IF(A45=6,F45+3,F45+3))))))</f>
        <v>42728</v>
      </c>
      <c r="I45" s="37">
        <f>IF(A45=1,F45+7,IF(A45=2,F45+6,IF(A45=3,F45+5,IF(A45=4,F45+6,IF(A45=5,F45+5,IF(A45=6,F45+4,F45+6))))))</f>
        <v>42729</v>
      </c>
      <c r="J45" s="37">
        <f>IF(A45=1,F45+6,IF(A45=2,F45+5,IF(A45=3,F45+7,IF(A45=4,F45+6,IF(A45=5,F45+5,IF(A45=6,F45+4,F45+3))))))</f>
        <v>42731</v>
      </c>
      <c r="K45" s="37">
        <f>IF(A45=1,F45+6,IF(A45=2,F45+5,IF(A45=3,F45+7,IF(A45=4,F45+6,IF(A45=5,F45+5,IF(A45=6,F45+4,F45+3))))))</f>
        <v>42731</v>
      </c>
      <c r="L45" s="37">
        <f>IF(A45=1,F45+6,IF(A45=2,F45+5,IF(A45=3,F45+7,IF(A45=4,F45+6,IF(A45=5,F45+5,IF(A45=6,F45+4,F45+3))))))</f>
        <v>42731</v>
      </c>
      <c r="M45" s="37">
        <f>IF(A45=1,F45+6,IF(A45=2,F45+5,IF(A45=3,F45+7,IF(A45=4,F45+6,IF(A45=5,F45+5,IF(A45=6,F45+4,F45+3))))))</f>
        <v>42731</v>
      </c>
      <c r="N45" s="37">
        <f>IF(A45=1,F45+3,IF(A45=2,F45+9,IF(A45=3,F45+8,IF(A45=4,F45+7,IF(A45=5,F45+6,IF(A45=6,F45+5,F45+4))))))</f>
        <v>42732</v>
      </c>
      <c r="O45" s="37">
        <f>IF(A45=1,F45+4,IF(A45=2,F45+3,IF(A45=3,F45+6,IF(A45=4,F45+5,IF(A45=5,F45+4,IF(A45=6,F45+3,F45+5))))))</f>
        <v>42730</v>
      </c>
      <c r="P45" s="37">
        <f>IF(A45=1,F45+4,IF(A45=2,F45+3,IF(A45=3,F45+6,IF(A45=4,F45+5,IF(A45=5,F45+4,IF(A45=6,F45+3,F45+5))))))</f>
        <v>42730</v>
      </c>
      <c r="Q45" s="37">
        <f>IF(A45=1,F45+2,IF(A45=2,F45+5,IF(A45=3,F45+4,IF(A45=4,F45+6,IF(A45=5,F45+5,IF(A45=6,F45+4,F45+3))))))</f>
        <v>42728</v>
      </c>
      <c r="R45" s="37">
        <f>IF(A45=1,F45+4,IF(A45=2,F45+3,IF(A45=3,F45+2,IF(A45=4,F45+8,IF(A45=5,F45+7,IF(A45=6,F45+6,F45+5))))))</f>
        <v>42726</v>
      </c>
      <c r="S45" s="37">
        <f>IF(A45=1,F45+2,IF(A45=2,F45+5,IF(A45=3,F45+4,IF(A45=4,F45+6,IF(A45=5,F45+5,IF(A45=6,F45+4,F45+3))))))</f>
        <v>42728</v>
      </c>
      <c r="T45" s="37">
        <f>IF(A45=1,F45+6,IF(A45=2,F45+5,IF(A45=3,F45+11,IF(A45=4,F45+10,IF(A45=5,F45+9,IF(A45=6,F45+8,F45+7))))))</f>
        <v>42735</v>
      </c>
      <c r="U45" s="37">
        <f>IF(A45=1,F45+12,IF(A45=2,F45+11,IF(A45=3,F45+10,IF(A45=4,F45+9,IF(A45=5,F45+8,IF(A45=6,F45+7,F45+6))))))</f>
        <v>42734</v>
      </c>
      <c r="V45" s="37">
        <f>IF(A45=1,F45+12,IF(A45=2,F45+11,IF(A45=3,F45+10,IF(A45=4,F45+9,IF(A45=5,F45+8,IF(A45=6,F45+7,F45+6))))))</f>
        <v>42734</v>
      </c>
      <c r="W45" s="37">
        <f>IF(A45=1,F45+4,IF(A45=2,F45+3,IF(A45=3,F45+2,IF(A45=4,F45+8,IF(A45=5,AG45+7,IF(A45=6,F45+6,F45+5))))))</f>
        <v>42726</v>
      </c>
      <c r="X45" s="37">
        <f>IF(A45=1,F45+5,IF(A45=2,F45+4,IF(A45=3,F45+3,IF(A45=4,F45+9,IF(A45=5,F45+8,IF(A45=6,F45+7,F45+6))))))</f>
        <v>42727</v>
      </c>
      <c r="Y45" s="37">
        <f>IF(A45=1,F45+3,IF(A45=2,F45+9,IF(A45=3,F45+8,IF(A45=4,F45+7,IF(A45=5,F45+6,IF(A45=6,F45+5,F45+4))))))</f>
        <v>42732</v>
      </c>
      <c r="Z45" s="37">
        <f>IF(A45=1,F45+5,IF(A45=2,F45+4,IF(A45=3,F45+10,IF(A45=4,F45+9,IF(A45=5,F45+8,IF(A45=6,F45+7,F45+6))))))</f>
        <v>42734</v>
      </c>
      <c r="AA45" s="37">
        <f>IF(A45=1,F45+6,IF(A45=2,F45+5,IF(A45=3,F45+11,IF(A45=4,F45+10,IF(A45=5,F45+9,IF(A45=6,F45+8,F45+7))))))</f>
        <v>42735</v>
      </c>
      <c r="AB45" s="37">
        <f>IF(A45=1,F45+6,IF(A45=2,F45+5,IF(A45=3,F45+11,IF(A45=4,F45+10,IF(A45=5,F45+9,IF(A45=6,F45+8,F45+7))))))</f>
        <v>42735</v>
      </c>
      <c r="AC45" s="37">
        <f>IF(A45=1,F45+5,IF(A45=2,F45+9,IF(A45=3,F45+8,IF(A45=4,F45+7,IF(A45=5,F45+6,IF(A45=6,F45+5,F45+6))))))</f>
        <v>42732</v>
      </c>
      <c r="AD45" s="37">
        <f t="shared" si="0"/>
        <v>42728</v>
      </c>
      <c r="AE45" s="37">
        <f>IF(A45=1,F45+5,IF(A45=2,F45+9,IF(A45=3,F45+8,IF(A45=4,F45+7,IF(A45=5,F45+6,IF(A45=6,F45+5,F45+6))))))</f>
        <v>42732</v>
      </c>
      <c r="AF45" s="37">
        <f>IF(A45=1,F45+6,IF(A45=2,F45+5,IF(A45=3,F45+11,IF(A45=4,F45+10,IF(A45=5,F45+9,IF(A45=6,F45+8,F45+7))))))</f>
        <v>42735</v>
      </c>
      <c r="AG45" s="37">
        <f>IF(A45=1,F45+9,IF(A45=2,F45+8,IF(A45=3,F45+7,IF(A45=4,F45+6,IF(A45=5,F45+5,IF(A45=6,F45+4,F45+10))))))</f>
        <v>42731</v>
      </c>
      <c r="AH45" s="37">
        <f>IF(A45=1,F45+5,IF(A45=2,F45+4,IF(A45=3,F45+10,IF(A45=4,F45+9,IF(A45=5,F45+8,IF(A45=6,F45+7,F45+6))))))</f>
        <v>42734</v>
      </c>
      <c r="AI45" s="37">
        <f>IF(A45=1,F45+6,IF(A45=2,F45+5,IF(A45=3,F45+4,IF(A45=4,F45+10,IF(A45=9,F45+9,IF(A45=6,F45+8,F45+7))))))</f>
        <v>42728</v>
      </c>
      <c r="AJ45" s="37">
        <f>IF(A45=1,F45+4,IF(A45=2,F45+3,IF(A45=3,F45+7,IF(A45=4,F45+6,IF(A45=5,F45+5,IF(A45=6,F45+4,F45+5))))))</f>
        <v>42731</v>
      </c>
      <c r="AK45" s="37">
        <f>IF(A45=1,F45+4,IF(A45=2,F45+3,IF(A45=3,F45+7,IF(A45=4,F45+6,IF(A45=5,F45+5,IF(A45=6,F45+4,F45+5))))))</f>
        <v>42731</v>
      </c>
      <c r="AL45" s="37">
        <f>IF(A45=1,F45+8,IF(A45=2,F45+7,IF(A45=3,F45+6,IF(A45=4,F45+5,IF(A45=5,F45+4,IF(A45=6,F45+3,F45+2))))))</f>
        <v>42730</v>
      </c>
      <c r="AM45" s="37">
        <f>IF(A45=1,F45+4,IF(A45=2,F45+8,IF(A45=3,F45+7,IF(A45=4,F45+6,IF(A45=5,F45+5,IF(A45=6,F45+4,F45+3))))))</f>
        <v>42731</v>
      </c>
      <c r="AN45" s="37">
        <f>IF(A45=1,F45+4,IF(A45=2,F45+3,IF(A45=3,F45+9,IF(A45=4,F45+8,IF(A45=5,F45+7,IF(A45=6,F45+6,F45+5))))))</f>
        <v>42733</v>
      </c>
      <c r="AO45" s="37">
        <f>IF(A45=1,F45+5,IF(A45=2,F45+4,IF(A45=3,F45+10,IF(A45=4,F45+9,IF(A45=5,F45+8,IF(A45=6,F45+7,F45+6))))))</f>
        <v>42734</v>
      </c>
      <c r="AP45" s="37">
        <f>IF(A45=1,F45+4,IF(A45=2,F45+5,IF(A45=3,F45+9,IF(A45=4,F45+8,IF(A45=5,F45+7,IF(A45=6,F45+6,F45+5))))))</f>
        <v>42733</v>
      </c>
      <c r="AQ45" s="37">
        <f>IF(A45=1,F45+4,IF(A45=2,F45+3,IF(A45=3,F45+8,IF(A45=4,F45+7,IF(A45=5,F45+6,IF(A45=6,F45+5,F45+5))))))</f>
        <v>42732</v>
      </c>
      <c r="AR45" s="37">
        <f>IF(A45=1,F45+5,IF(A45=2,F45+4,IF(A45=3,F45+3,IF(A45=4,F45+9,IF(A45=5,F45+8,IF(A45=6,F45+7,F45+6))))))</f>
        <v>42727</v>
      </c>
      <c r="AS45" s="38">
        <f>IF(A45=1,F45+6,IF(A45=2,F45+5,IF(A45=3,F45+9,IF(A45=4,F45+8,IF(A45=5,F45+7,IF(A45=6,F45+6,F45+7))))))</f>
        <v>42733</v>
      </c>
    </row>
    <row r="46" spans="1:45" s="21" customFormat="1" ht="21" customHeight="1">
      <c r="A46" s="20">
        <f>WEEKDAY(F46)</f>
        <v>3</v>
      </c>
      <c r="B46" s="20"/>
      <c r="C46" s="78" t="str">
        <f>'  MAIN  '!A52</f>
        <v>MOUNT CAMERON</v>
      </c>
      <c r="D46" s="76" t="str">
        <f>'  MAIN  '!D52</f>
        <v>0009N</v>
      </c>
      <c r="E46" s="77">
        <f>'  MAIN  '!G52</f>
        <v>42725</v>
      </c>
      <c r="F46" s="77">
        <f>'  MAIN  '!H52</f>
        <v>42731</v>
      </c>
      <c r="G46" s="77">
        <f>IF(A46=1,F46+6,IF(A46=2,F46+5,IF(A46=3,F46+4,IF(A46=4,F46+5,IF(A46=5,F46+4,IF(A46=6,F46+3,F46+3))))))</f>
        <v>42735</v>
      </c>
      <c r="H46" s="77">
        <f>IF(A46=1,F46+6,IF(A46=2,F46+5,IF(A46=3,F46+4,IF(A46=4,F46+5,IF(A46=5,F46+4,IF(A46=6,F46+3,F46+3))))))</f>
        <v>42735</v>
      </c>
      <c r="I46" s="77">
        <f>IF(A46=1,F46+7,IF(A46=2,F46+6,IF(A46=3,F46+5,IF(A46=4,F46+6,IF(A46=5,F46+5,IF(A46=6,F46+4,F46+6))))))</f>
        <v>42736</v>
      </c>
      <c r="J46" s="77">
        <f>IF(A46=1,F46+6,IF(A46=2,F46+5,IF(A46=3,F46+7,IF(A46=4,F46+6,IF(A46=5,F46+5,IF(A46=6,F46+4,F46+3))))))</f>
        <v>42738</v>
      </c>
      <c r="K46" s="77">
        <f>IF(A46=1,F46+6,IF(A46=2,F46+5,IF(A46=3,F46+7,IF(A46=4,F46+6,IF(A46=5,F46+5,IF(A46=6,F46+4,F46+3))))))</f>
        <v>42738</v>
      </c>
      <c r="L46" s="77">
        <f>IF(A46=1,F46+6,IF(A46=2,F46+5,IF(A46=3,F46+7,IF(A46=4,F46+6,IF(A46=5,F46+5,IF(A46=6,F46+4,F46+3))))))</f>
        <v>42738</v>
      </c>
      <c r="M46" s="77">
        <f>IF(A46=1,F46+6,IF(A46=2,F46+5,IF(A46=3,F46+7,IF(A46=4,F46+6,IF(A46=5,F46+5,IF(A46=6,F46+4,F46+3))))))</f>
        <v>42738</v>
      </c>
      <c r="N46" s="77">
        <f>IF(A46=1,F46+3,IF(A46=2,F46+9,IF(A46=3,F46+8,IF(A46=4,F46+7,IF(A46=5,F46+6,IF(A46=6,F46+5,F46+4))))))</f>
        <v>42739</v>
      </c>
      <c r="O46" s="77">
        <f>IF(A46=1,F46+4,IF(A46=2,F46+3,IF(A46=3,F46+6,IF(A46=4,F46+5,IF(A46=5,F46+4,IF(A46=6,F46+3,F46+5))))))</f>
        <v>42737</v>
      </c>
      <c r="P46" s="77">
        <f>IF(A46=1,F46+4,IF(A46=2,F46+3,IF(A46=3,F46+6,IF(A46=4,F46+5,IF(A46=5,F46+4,IF(A46=6,F46+3,F46+5))))))</f>
        <v>42737</v>
      </c>
      <c r="Q46" s="77">
        <f>IF(A46=1,F46+2,IF(A46=2,F46+5,IF(A46=3,F46+4,IF(A46=4,F46+6,IF(A46=5,F46+5,IF(A46=6,F46+4,F46+3))))))</f>
        <v>42735</v>
      </c>
      <c r="R46" s="77">
        <f>IF(A46=1,F46+4,IF(A46=2,F46+3,IF(A46=3,F46+2,IF(A46=4,F46+8,IF(A46=5,F46+7,IF(A46=6,F46+6,F46+5))))))</f>
        <v>42733</v>
      </c>
      <c r="S46" s="77">
        <f>IF(A46=1,F46+2,IF(A46=2,F46+5,IF(A46=3,F46+4,IF(A46=4,F46+6,IF(A46=5,F46+5,IF(A46=6,F46+4,F46+3))))))</f>
        <v>42735</v>
      </c>
      <c r="T46" s="77">
        <f>IF(A46=1,F46+6,IF(A46=2,F46+5,IF(A46=3,F46+11,IF(A46=4,F46+10,IF(A46=5,F46+9,IF(A46=6,F46+8,F46+7))))))</f>
        <v>42742</v>
      </c>
      <c r="U46" s="77">
        <f>IF(A46=1,F46+12,IF(A46=2,F46+11,IF(A46=3,F46+10,IF(A46=4,F46+9,IF(A46=5,F46+8,IF(A46=6,F46+7,F46+6))))))</f>
        <v>42741</v>
      </c>
      <c r="V46" s="77">
        <f>IF(A46=1,F46+12,IF(A46=2,F46+11,IF(A46=3,F46+10,IF(A46=4,F46+9,IF(A46=5,F46+8,IF(A46=6,F46+7,F46+6))))))</f>
        <v>42741</v>
      </c>
      <c r="W46" s="77">
        <f>IF(A46=1,F46+4,IF(A46=2,F46+3,IF(A46=3,F46+2,IF(A46=4,F46+8,IF(A46=5,AG46+7,IF(A46=6,F46+6,F46+5))))))</f>
        <v>42733</v>
      </c>
      <c r="X46" s="77">
        <f>IF(A46=1,F46+5,IF(A46=2,F46+4,IF(A46=3,F46+3,IF(A46=4,F46+9,IF(A46=5,F46+8,IF(A46=6,F46+7,F46+6))))))</f>
        <v>42734</v>
      </c>
      <c r="Y46" s="77">
        <f>IF(A46=1,F46+3,IF(A46=2,F46+9,IF(A46=3,F46+8,IF(A46=4,F46+7,IF(A46=5,F46+6,IF(A46=6,F46+5,F46+4))))))</f>
        <v>42739</v>
      </c>
      <c r="Z46" s="77">
        <f>IF(A46=1,F46+5,IF(A46=2,F46+4,IF(A46=3,F46+10,IF(A46=4,F46+9,IF(A46=5,F46+8,IF(A46=6,F46+7,F46+6))))))</f>
        <v>42741</v>
      </c>
      <c r="AA46" s="77">
        <f>IF(A46=1,F46+6,IF(A46=2,F46+5,IF(A46=3,F46+11,IF(A46=4,F46+10,IF(A46=5,F46+9,IF(A46=6,F46+8,F46+7))))))</f>
        <v>42742</v>
      </c>
      <c r="AB46" s="77">
        <f>IF(A46=1,F46+6,IF(A46=2,F46+5,IF(A46=3,F46+11,IF(A46=4,F46+10,IF(A46=5,F46+9,IF(A46=6,F46+8,F46+7))))))</f>
        <v>42742</v>
      </c>
      <c r="AC46" s="77">
        <f>IF(A46=1,F46+5,IF(A46=2,F46+9,IF(A46=3,F46+8,IF(A46=4,F46+7,IF(A46=5,F46+6,IF(A46=6,F46+5,F46+6))))))</f>
        <v>42739</v>
      </c>
      <c r="AD46" s="77">
        <f t="shared" si="0"/>
        <v>42735</v>
      </c>
      <c r="AE46" s="77">
        <f>IF(A46=1,F46+5,IF(A46=2,F46+9,IF(A46=3,F46+8,IF(A46=4,F46+7,IF(A46=5,F46+6,IF(A46=6,F46+5,F46+6))))))</f>
        <v>42739</v>
      </c>
      <c r="AF46" s="77">
        <f>IF(A46=1,F46+6,IF(A46=2,F46+5,IF(A46=3,F46+11,IF(A46=4,F46+10,IF(A46=5,F46+9,IF(A46=6,F46+8,F46+7))))))</f>
        <v>42742</v>
      </c>
      <c r="AG46" s="77">
        <f>IF(A46=1,F46+9,IF(A46=2,F46+8,IF(A46=3,F46+7,IF(A46=4,F46+6,IF(A46=5,F46+5,IF(A46=6,F46+4,F46+10))))))</f>
        <v>42738</v>
      </c>
      <c r="AH46" s="77">
        <f>IF(A46=1,F46+5,IF(A46=2,F46+4,IF(A46=3,F46+10,IF(A46=4,F46+9,IF(A46=5,F46+8,IF(A46=6,F46+7,F46+6))))))</f>
        <v>42741</v>
      </c>
      <c r="AI46" s="77">
        <f>IF(A46=1,F46+6,IF(A46=2,F46+5,IF(A46=3,F46+4,IF(A46=4,F46+10,IF(A46=9,F46+9,IF(A46=6,F46+8,F46+7))))))</f>
        <v>42735</v>
      </c>
      <c r="AJ46" s="77">
        <f>IF(A46=1,F46+4,IF(A46=2,F46+3,IF(A46=3,F46+7,IF(A46=4,F46+6,IF(A46=5,F46+5,IF(A46=6,F46+4,F46+5))))))</f>
        <v>42738</v>
      </c>
      <c r="AK46" s="77">
        <f>IF(A46=1,F46+4,IF(A46=2,F46+3,IF(A46=3,F46+7,IF(A46=4,F46+6,IF(A46=5,F46+5,IF(A46=6,F46+4,F46+5))))))</f>
        <v>42738</v>
      </c>
      <c r="AL46" s="77">
        <f>IF(A46=1,F46+8,IF(A46=2,F46+7,IF(A46=3,F46+6,IF(A46=4,F46+5,IF(A46=5,F46+4,IF(A46=6,F46+3,F46+2))))))</f>
        <v>42737</v>
      </c>
      <c r="AM46" s="77">
        <f>IF(A46=1,F46+4,IF(A46=2,F46+8,IF(A46=3,F46+7,IF(A46=4,F46+6,IF(A46=5,F46+5,IF(A46=6,F46+4,F46+3))))))</f>
        <v>42738</v>
      </c>
      <c r="AN46" s="77">
        <f>IF(A46=1,F46+4,IF(A46=2,F46+3,IF(A46=3,F46+9,IF(A46=4,F46+8,IF(A46=5,F46+7,IF(A46=6,F46+6,F46+5))))))</f>
        <v>42740</v>
      </c>
      <c r="AO46" s="77">
        <f>IF(A46=1,F46+5,IF(A46=2,F46+4,IF(A46=3,F46+10,IF(A46=4,F46+9,IF(A46=5,F46+8,IF(A46=6,F46+7,F46+6))))))</f>
        <v>42741</v>
      </c>
      <c r="AP46" s="77">
        <f>IF(A46=1,F46+4,IF(A46=2,F46+5,IF(A46=3,F46+9,IF(A46=4,F46+8,IF(A46=5,F46+7,IF(A46=6,F46+6,F46+5))))))</f>
        <v>42740</v>
      </c>
      <c r="AQ46" s="77">
        <f>IF(A46=1,F46+4,IF(A46=2,F46+3,IF(A46=3,F46+8,IF(A46=4,F46+7,IF(A46=5,F46+6,IF(A46=6,F46+5,F46+5))))))</f>
        <v>42739</v>
      </c>
      <c r="AR46" s="77">
        <f>IF(A46=1,F46+5,IF(A46=2,F46+4,IF(A46=3,F46+3,IF(A46=4,F46+9,IF(A46=5,F46+8,IF(A46=6,F46+7,F46+6))))))</f>
        <v>42734</v>
      </c>
      <c r="AS46" s="79">
        <f>IF(A46=1,F46+6,IF(A46=2,F46+5,IF(A46=3,F46+9,IF(A46=4,F46+8,IF(A46=5,F46+7,IF(A46=6,F46+6,F46+7))))))</f>
        <v>42740</v>
      </c>
    </row>
    <row r="47" spans="1:45" s="21" customFormat="1" ht="21" customHeight="1" thickBot="1">
      <c r="A47" s="20"/>
      <c r="B47" s="20"/>
      <c r="C47" s="80" t="str">
        <f>'  MAIN  '!A53</f>
        <v>HEUNG-A BANGKOK</v>
      </c>
      <c r="D47" s="81" t="str">
        <f>'  MAIN  '!D53</f>
        <v>0007N</v>
      </c>
      <c r="E47" s="82">
        <f>'  MAIN  '!G53</f>
        <v>42732</v>
      </c>
      <c r="F47" s="82">
        <f>'  MAIN  '!H53</f>
        <v>42738</v>
      </c>
      <c r="G47" s="82">
        <f>IF(A47=1,F47+6,IF(A47=2,F47+5,IF(A47=3,F47+4,IF(A47=4,F47+5,IF(A47=5,F47+4,IF(A47=6,F47+3,F47+3))))))</f>
        <v>42741</v>
      </c>
      <c r="H47" s="82">
        <f>IF(A47=1,F47+6,IF(A47=2,F47+5,IF(A47=3,F47+4,IF(A47=4,F47+5,IF(A47=5,F47+4,IF(A47=6,F47+3,F47+3))))))</f>
        <v>42741</v>
      </c>
      <c r="I47" s="82">
        <f>IF(A47=1,F47+7,IF(A47=2,F47+6,IF(A47=3,F47+5,IF(A47=4,F47+6,IF(A47=5,F47+5,IF(A47=6,F47+4,F47+6))))))</f>
        <v>42744</v>
      </c>
      <c r="J47" s="82">
        <f>IF(A47=1,F47+6,IF(A47=2,F47+5,IF(A47=3,F47+7,IF(A47=4,F47+6,IF(A47=5,F47+5,IF(A47=6,F47+4,F47+3))))))</f>
        <v>42741</v>
      </c>
      <c r="K47" s="82">
        <f>IF(A47=1,F47+6,IF(A47=2,F47+5,IF(A47=3,F47+7,IF(A47=4,F47+6,IF(A47=5,F47+5,IF(A47=6,F47+4,F47+3))))))</f>
        <v>42741</v>
      </c>
      <c r="L47" s="82">
        <f>IF(A47=1,F47+6,IF(A47=2,F47+5,IF(A47=3,F47+7,IF(A47=4,F47+6,IF(A47=5,F47+5,IF(A47=6,F47+4,F47+3))))))</f>
        <v>42741</v>
      </c>
      <c r="M47" s="82">
        <f>IF(A47=1,F47+6,IF(A47=2,F47+5,IF(A47=3,F47+7,IF(A47=4,F47+6,IF(A47=5,F47+5,IF(A47=6,F47+4,F47+3))))))</f>
        <v>42741</v>
      </c>
      <c r="N47" s="82">
        <f>IF(A47=1,F47+3,IF(A47=2,F47+9,IF(A47=3,F47+8,IF(A47=4,F47+7,IF(A47=5,F47+6,IF(A47=6,F47+5,F47+4))))))</f>
        <v>42742</v>
      </c>
      <c r="O47" s="82">
        <f>IF(A47=1,F47+4,IF(A47=2,F47+3,IF(A47=3,F47+6,IF(A47=4,F47+5,IF(A47=5,F47+4,IF(A47=6,F47+3,F47+5))))))</f>
        <v>42743</v>
      </c>
      <c r="P47" s="82">
        <f>IF(A47=1,F47+4,IF(A47=2,F47+3,IF(A47=3,F47+6,IF(A47=4,F47+5,IF(A47=5,F47+4,IF(A47=6,F47+3,F47+5))))))</f>
        <v>42743</v>
      </c>
      <c r="Q47" s="82">
        <f>IF(A47=1,F47+2,IF(A47=2,F47+5,IF(A47=3,F47+4,IF(A47=4,F47+6,IF(A47=5,F47+5,IF(A47=6,F47+4,F47+3))))))</f>
        <v>42741</v>
      </c>
      <c r="R47" s="82">
        <f>IF(A47=1,F47+4,IF(A47=2,F47+3,IF(A47=3,F47+2,IF(A47=4,F47+8,IF(A47=5,F47+7,IF(A47=6,F47+6,F47+5))))))</f>
        <v>42743</v>
      </c>
      <c r="S47" s="82">
        <f>IF(A47=1,F47+2,IF(A47=2,F47+5,IF(A47=3,F47+4,IF(A47=4,F47+6,IF(A47=5,F47+5,IF(A47=6,F47+4,F47+3))))))</f>
        <v>42741</v>
      </c>
      <c r="T47" s="82">
        <f>IF(A47=1,F47+6,IF(A47=2,F47+5,IF(A47=3,F47+11,IF(A47=4,F47+10,IF(A47=5,F47+9,IF(A47=6,F47+8,F47+7))))))</f>
        <v>42745</v>
      </c>
      <c r="U47" s="82">
        <f>IF(A47=1,F47+12,IF(A47=2,F47+11,IF(A47=3,F47+10,IF(A47=4,F47+9,IF(A47=5,F47+8,IF(A47=6,F47+7,F47+6))))))</f>
        <v>42744</v>
      </c>
      <c r="V47" s="82">
        <f>IF(A47=1,F47+12,IF(A47=2,F47+11,IF(A47=3,F47+10,IF(A47=4,F47+9,IF(A47=5,F47+8,IF(A47=6,F47+7,F47+6))))))</f>
        <v>42744</v>
      </c>
      <c r="W47" s="82">
        <f>IF(A47=1,F47+4,IF(A47=2,F47+3,IF(A47=3,F47+2,IF(A47=4,F47+8,IF(A47=5,AG47+7,IF(A47=6,F47+6,F47+5))))))</f>
        <v>42743</v>
      </c>
      <c r="X47" s="82">
        <f>IF(A47=1,F47+5,IF(A47=2,F47+4,IF(A47=3,F47+3,IF(A47=4,F47+9,IF(A47=5,F47+8,IF(A47=6,F47+7,F47+6))))))</f>
        <v>42744</v>
      </c>
      <c r="Y47" s="82">
        <f>IF(A47=1,F47+3,IF(A47=2,F47+9,IF(A47=3,F47+8,IF(A47=4,F47+7,IF(A47=5,F47+6,IF(A47=6,F47+5,F47+4))))))</f>
        <v>42742</v>
      </c>
      <c r="Z47" s="82">
        <f>IF(A47=1,F47+5,IF(A47=2,F47+4,IF(A47=3,F47+10,IF(A47=4,F47+9,IF(A47=5,F47+8,IF(A47=6,F47+7,F47+6))))))</f>
        <v>42744</v>
      </c>
      <c r="AA47" s="82">
        <f>IF(A47=1,F47+6,IF(A47=2,F47+5,IF(A47=3,F47+11,IF(A47=4,F47+10,IF(A47=5,F47+9,IF(A47=6,F47+8,F47+7))))))</f>
        <v>42745</v>
      </c>
      <c r="AB47" s="82">
        <f>IF(A47=1,F47+6,IF(A47=2,F47+5,IF(A47=3,F47+11,IF(A47=4,F47+10,IF(A47=5,F47+9,IF(A47=6,F47+8,F47+7))))))</f>
        <v>42745</v>
      </c>
      <c r="AC47" s="82">
        <f>IF(A47=1,F47+5,IF(A47=2,F47+9,IF(A47=3,F47+8,IF(A47=4,F47+7,IF(A47=5,F47+6,IF(A47=6,F47+5,F47+6))))))</f>
        <v>42744</v>
      </c>
      <c r="AD47" s="82">
        <f t="shared" si="0"/>
        <v>42745</v>
      </c>
      <c r="AE47" s="82">
        <f>IF(A47=1,F47+5,IF(A47=2,F47+9,IF(A47=3,F47+8,IF(A47=4,F47+7,IF(A47=5,F47+6,IF(A47=6,F47+5,F47+6))))))</f>
        <v>42744</v>
      </c>
      <c r="AF47" s="82">
        <f>IF(A47=1,F47+6,IF(A47=2,F47+5,IF(A47=3,F47+11,IF(A47=4,F47+10,IF(A47=5,F47+9,IF(A47=6,F47+8,F47+7))))))</f>
        <v>42745</v>
      </c>
      <c r="AG47" s="82">
        <f>IF(A47=1,F47+9,IF(A47=2,F47+8,IF(A47=3,F47+7,IF(A47=4,F47+6,IF(A47=5,F47+5,IF(A47=6,F47+4,F47+10))))))</f>
        <v>42748</v>
      </c>
      <c r="AH47" s="82">
        <f>IF(A47=1,F47+5,IF(A47=2,F47+4,IF(A47=3,F47+10,IF(A47=4,F47+9,IF(A47=5,F47+8,IF(A47=6,F47+7,F47+6))))))</f>
        <v>42744</v>
      </c>
      <c r="AI47" s="82">
        <f>IF(A47=1,F47+6,IF(A47=2,F47+5,IF(A47=3,F47+4,IF(A47=4,F47+10,IF(A47=9,F47+9,IF(A47=6,F47+8,F47+7))))))</f>
        <v>42745</v>
      </c>
      <c r="AJ47" s="82">
        <f>IF(A47=1,F47+4,IF(A47=2,F47+3,IF(A47=3,F47+7,IF(A47=4,F47+6,IF(A47=5,F47+5,IF(A47=6,F47+4,F47+5))))))</f>
        <v>42743</v>
      </c>
      <c r="AK47" s="82">
        <f>IF(A47=1,F47+4,IF(A47=2,F47+3,IF(A47=3,F47+7,IF(A47=4,F47+6,IF(A47=5,F47+5,IF(A47=6,F47+4,F47+5))))))</f>
        <v>42743</v>
      </c>
      <c r="AL47" s="82">
        <f>IF(A47=1,F47+8,IF(A47=2,F47+7,IF(A47=3,F47+6,IF(A47=4,F47+5,IF(A47=5,F47+4,IF(A47=6,F47+3,F47+2))))))</f>
        <v>42740</v>
      </c>
      <c r="AM47" s="82">
        <f>IF(A47=1,F47+4,IF(A47=2,F47+8,IF(A47=3,F47+7,IF(A47=4,F47+6,IF(A47=5,F47+5,IF(A47=6,F47+4,F47+3))))))</f>
        <v>42741</v>
      </c>
      <c r="AN47" s="82">
        <f>IF(A47=1,F47+4,IF(A47=2,F47+3,IF(A47=3,F47+9,IF(A47=4,F47+8,IF(A47=5,F47+7,IF(A47=6,F47+6,F47+5))))))</f>
        <v>42743</v>
      </c>
      <c r="AO47" s="82">
        <f>IF(A47=1,F47+5,IF(A47=2,F47+4,IF(A47=3,F47+10,IF(A47=4,F47+9,IF(A47=5,F47+8,IF(A47=6,F47+7,F47+6))))))</f>
        <v>42744</v>
      </c>
      <c r="AP47" s="82">
        <f>IF(A47=1,F47+4,IF(A47=2,F47+5,IF(A47=3,F47+9,IF(A47=4,F47+8,IF(A47=5,F47+7,IF(A47=6,F47+6,F47+5))))))</f>
        <v>42743</v>
      </c>
      <c r="AQ47" s="82">
        <f>IF(A47=1,F47+4,IF(A47=2,F47+3,IF(A47=3,F47+8,IF(A47=4,F47+7,IF(A47=5,F47+6,IF(A47=6,F47+5,F47+5))))))</f>
        <v>42743</v>
      </c>
      <c r="AR47" s="82">
        <f>IF(A47=1,F47+5,IF(A47=2,F47+4,IF(A47=3,F47+3,IF(A47=4,F47+9,IF(A47=5,F47+8,IF(A47=6,F47+7,F47+6))))))</f>
        <v>42744</v>
      </c>
      <c r="AS47" s="83">
        <f>IF(A47=1,F47+6,IF(A47=2,F47+5,IF(A47=3,F47+9,IF(A47=4,F47+8,IF(A47=5,F47+7,IF(A47=6,F47+6,F47+7))))))</f>
        <v>42745</v>
      </c>
    </row>
    <row r="48" spans="1:45" s="21" customFormat="1" ht="11.25" customHeight="1">
      <c r="A48" s="20"/>
      <c r="B48" s="20"/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s="21" customFormat="1" ht="11.25" customHeight="1">
      <c r="A49" s="20"/>
      <c r="B49" s="20"/>
      <c r="C49" s="29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37" s="23" customFormat="1" ht="16.5" customHeight="1">
      <c r="A50" s="21"/>
      <c r="B50" s="21"/>
      <c r="C50" s="65" t="s">
        <v>64</v>
      </c>
      <c r="D50" s="25"/>
      <c r="E50" s="26"/>
      <c r="F50" s="26"/>
      <c r="G50" s="27" t="s">
        <v>56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37" s="23" customFormat="1" ht="18.75" customHeight="1">
      <c r="A51" s="21"/>
      <c r="B51" s="21"/>
      <c r="C51" s="24" t="s">
        <v>63</v>
      </c>
      <c r="D51" s="25"/>
      <c r="E51" s="26"/>
      <c r="F51" s="26"/>
      <c r="G51" s="28" t="s">
        <v>76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:37" s="23" customFormat="1" ht="21.75" customHeight="1">
      <c r="A52" s="21"/>
      <c r="B52" s="21"/>
      <c r="C52" s="24"/>
      <c r="D52" s="25"/>
      <c r="E52" s="26"/>
      <c r="F52" s="26"/>
      <c r="G52" s="28" t="s">
        <v>99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1:37" s="23" customFormat="1" ht="15.75" customHeight="1">
      <c r="A53" s="21"/>
      <c r="B53" s="21"/>
      <c r="D53" s="25"/>
      <c r="E53" s="26"/>
      <c r="F53" s="26"/>
      <c r="G53" s="28" t="s">
        <v>77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1:37" s="23" customFormat="1" ht="15.75" customHeight="1">
      <c r="A54" s="21"/>
      <c r="B54" s="21"/>
      <c r="C54" s="28"/>
      <c r="D54" s="25"/>
      <c r="E54" s="26"/>
      <c r="F54" s="26"/>
      <c r="G54" s="28" t="s">
        <v>78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54" s="52" customFormat="1" ht="12.75">
      <c r="A55" s="32"/>
      <c r="B55" s="3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</row>
    <row r="56" spans="1:54" s="52" customFormat="1" ht="12.75">
      <c r="A56" s="32"/>
      <c r="B56" s="3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</row>
    <row r="57" spans="1:2" ht="12.75">
      <c r="A57" s="21"/>
      <c r="B57" s="21"/>
    </row>
    <row r="58" spans="1:2" ht="12.75">
      <c r="A58" s="21"/>
      <c r="B58" s="21"/>
    </row>
    <row r="59" spans="1:2" ht="12.75">
      <c r="A59" s="21"/>
      <c r="B59" s="21"/>
    </row>
    <row r="60" spans="1:2" ht="12.75">
      <c r="A60" s="21"/>
      <c r="B60" s="21"/>
    </row>
    <row r="61" spans="1:2" ht="12.75">
      <c r="A61" s="21"/>
      <c r="B61" s="21"/>
    </row>
    <row r="62" spans="1:2" ht="12.75">
      <c r="A62" s="21"/>
      <c r="B62" s="21"/>
    </row>
    <row r="63" spans="1:2" ht="12.75">
      <c r="A63" s="21"/>
      <c r="B63" s="21"/>
    </row>
    <row r="64" spans="1:2" ht="12.75">
      <c r="A64" s="21"/>
      <c r="B64" s="21"/>
    </row>
    <row r="65" spans="1:2" ht="12.75">
      <c r="A65" s="21"/>
      <c r="B65" s="21"/>
    </row>
    <row r="66" spans="1:2" ht="12.75">
      <c r="A66" s="21"/>
      <c r="B66" s="21"/>
    </row>
    <row r="67" spans="1:2" ht="12.75">
      <c r="A67" s="21"/>
      <c r="B67" s="21"/>
    </row>
    <row r="68" spans="1:2" ht="12.75">
      <c r="A68" s="21"/>
      <c r="B68" s="21"/>
    </row>
    <row r="69" spans="1:2" ht="12.75">
      <c r="A69" s="21"/>
      <c r="B69" s="21"/>
    </row>
    <row r="70" spans="1:2" ht="12.75">
      <c r="A70" s="21"/>
      <c r="B70" s="21"/>
    </row>
    <row r="71" spans="1:2" ht="12.75">
      <c r="A71" s="21"/>
      <c r="B71" s="21"/>
    </row>
    <row r="72" spans="1:2" ht="12.75">
      <c r="A72" s="21"/>
      <c r="B72" s="21"/>
    </row>
    <row r="73" spans="1:2" ht="12.75">
      <c r="A73" s="21"/>
      <c r="B73" s="21"/>
    </row>
    <row r="74" spans="1:2" ht="12.75">
      <c r="A74" s="21"/>
      <c r="B74" s="21"/>
    </row>
    <row r="75" spans="1:2" ht="12.75">
      <c r="A75" s="21"/>
      <c r="B75" s="21"/>
    </row>
    <row r="76" spans="1:2" ht="12.75">
      <c r="A76" s="21"/>
      <c r="B76" s="21"/>
    </row>
    <row r="77" spans="1:2" ht="12.75">
      <c r="A77" s="21"/>
      <c r="B77" s="21"/>
    </row>
    <row r="78" spans="1:2" ht="12.75">
      <c r="A78" s="21"/>
      <c r="B78" s="21"/>
    </row>
    <row r="79" spans="1:2" ht="12.75">
      <c r="A79" s="21"/>
      <c r="B79" s="21"/>
    </row>
    <row r="80" spans="1:2" ht="12.75">
      <c r="A80" s="21"/>
      <c r="B80" s="21"/>
    </row>
    <row r="81" spans="1:2" ht="12.75">
      <c r="A81" s="21"/>
      <c r="B81" s="21"/>
    </row>
    <row r="82" spans="1:2" ht="12.75">
      <c r="A82" s="21"/>
      <c r="B82" s="21"/>
    </row>
    <row r="83" spans="1:2" ht="12.75">
      <c r="A83" s="21"/>
      <c r="B83" s="21"/>
    </row>
    <row r="84" spans="1:2" ht="12.75">
      <c r="A84" s="21"/>
      <c r="B84" s="21"/>
    </row>
    <row r="85" spans="1:2" ht="12.75">
      <c r="A85" s="21"/>
      <c r="B85" s="21"/>
    </row>
    <row r="86" spans="1:2" ht="12.75">
      <c r="A86" s="21"/>
      <c r="B86" s="21"/>
    </row>
    <row r="87" spans="1:2" ht="12.75">
      <c r="A87" s="21"/>
      <c r="B87" s="21"/>
    </row>
    <row r="88" spans="1:2" ht="12.75">
      <c r="A88" s="21"/>
      <c r="B88" s="21"/>
    </row>
    <row r="89" spans="1:2" ht="12.75">
      <c r="A89" s="21"/>
      <c r="B89" s="21"/>
    </row>
    <row r="90" spans="1:2" ht="12.75">
      <c r="A90" s="21"/>
      <c r="B90" s="21"/>
    </row>
    <row r="91" spans="1:2" ht="12.75">
      <c r="A91" s="21"/>
      <c r="B91" s="21"/>
    </row>
    <row r="92" spans="1:2" ht="12.75">
      <c r="A92" s="21"/>
      <c r="B92" s="21"/>
    </row>
    <row r="93" spans="1:2" ht="12.75">
      <c r="A93" s="21"/>
      <c r="B93" s="21"/>
    </row>
    <row r="94" spans="1:2" ht="12.75">
      <c r="A94" s="21"/>
      <c r="B94" s="21"/>
    </row>
    <row r="95" spans="1:2" ht="12.75">
      <c r="A95" s="21"/>
      <c r="B95" s="21"/>
    </row>
    <row r="96" spans="1:2" ht="12.75">
      <c r="A96" s="21"/>
      <c r="B96" s="21"/>
    </row>
    <row r="97" spans="1:2" ht="12.75">
      <c r="A97" s="21"/>
      <c r="B97" s="21"/>
    </row>
    <row r="98" spans="1:2" ht="12.75">
      <c r="A98" s="21"/>
      <c r="B98" s="21"/>
    </row>
    <row r="99" spans="1:2" ht="12.75">
      <c r="A99" s="21"/>
      <c r="B99" s="21"/>
    </row>
    <row r="100" spans="1:2" ht="12.75">
      <c r="A100" s="21"/>
      <c r="B100" s="21"/>
    </row>
    <row r="101" spans="1:2" ht="12.75">
      <c r="A101" s="21"/>
      <c r="B101" s="21"/>
    </row>
    <row r="102" spans="1:2" ht="12.75">
      <c r="A102" s="21"/>
      <c r="B102" s="21"/>
    </row>
    <row r="103" spans="1:2" ht="12.75">
      <c r="A103" s="21"/>
      <c r="B103" s="21"/>
    </row>
    <row r="104" spans="1:2" ht="12.75">
      <c r="A104" s="21"/>
      <c r="B104" s="21"/>
    </row>
    <row r="105" spans="1:2" ht="12.75">
      <c r="A105" s="21"/>
      <c r="B105" s="21"/>
    </row>
    <row r="106" spans="1:2" ht="12.75">
      <c r="A106" s="21"/>
      <c r="B106" s="21"/>
    </row>
    <row r="107" spans="1:2" ht="12.75">
      <c r="A107" s="21"/>
      <c r="B107" s="21"/>
    </row>
    <row r="108" spans="1:2" ht="12.75">
      <c r="A108" s="21"/>
      <c r="B108" s="21"/>
    </row>
    <row r="109" spans="1:2" ht="12.75">
      <c r="A109" s="21"/>
      <c r="B109" s="21"/>
    </row>
    <row r="110" spans="1:2" ht="12.75">
      <c r="A110" s="21"/>
      <c r="B110" s="21"/>
    </row>
    <row r="111" spans="1:2" ht="12.75">
      <c r="A111" s="21"/>
      <c r="B111" s="21"/>
    </row>
    <row r="112" spans="1:2" ht="12.75">
      <c r="A112" s="21"/>
      <c r="B112" s="21"/>
    </row>
    <row r="113" spans="1:2" ht="12.75">
      <c r="A113" s="21"/>
      <c r="B113" s="21"/>
    </row>
    <row r="114" spans="1:2" ht="12.75">
      <c r="A114" s="21"/>
      <c r="B114" s="21"/>
    </row>
    <row r="115" spans="1:2" ht="12.75">
      <c r="A115" s="21"/>
      <c r="B115" s="21"/>
    </row>
    <row r="116" spans="1:2" ht="12.75">
      <c r="A116" s="21"/>
      <c r="B116" s="21"/>
    </row>
    <row r="117" spans="1:2" ht="12.75">
      <c r="A117" s="21"/>
      <c r="B117" s="21"/>
    </row>
    <row r="118" spans="1:2" ht="12.75">
      <c r="A118" s="21"/>
      <c r="B118" s="21"/>
    </row>
    <row r="119" spans="1:2" ht="12.75">
      <c r="A119" s="21"/>
      <c r="B119" s="21"/>
    </row>
    <row r="120" spans="1:2" ht="12.75">
      <c r="A120" s="21"/>
      <c r="B120" s="21"/>
    </row>
    <row r="121" spans="1:2" ht="12.75">
      <c r="A121" s="21"/>
      <c r="B121" s="21"/>
    </row>
    <row r="122" spans="1:2" ht="12.75">
      <c r="A122" s="21"/>
      <c r="B122" s="21"/>
    </row>
    <row r="123" spans="1:2" ht="12.75">
      <c r="A123" s="21"/>
      <c r="B123" s="21"/>
    </row>
    <row r="124" spans="1:2" ht="12.75">
      <c r="A124" s="21"/>
      <c r="B124" s="21"/>
    </row>
    <row r="125" spans="1:2" ht="12.75">
      <c r="A125" s="21"/>
      <c r="B125" s="21"/>
    </row>
    <row r="126" spans="1:2" ht="12.75">
      <c r="A126" s="21"/>
      <c r="B126" s="21"/>
    </row>
    <row r="127" spans="1:2" ht="12.75">
      <c r="A127" s="21"/>
      <c r="B127" s="21"/>
    </row>
    <row r="128" spans="1:2" ht="12.75">
      <c r="A128" s="21"/>
      <c r="B128" s="21"/>
    </row>
    <row r="129" spans="1:2" ht="12.75">
      <c r="A129" s="21"/>
      <c r="B129" s="21"/>
    </row>
    <row r="130" spans="1:2" ht="12.75">
      <c r="A130" s="21"/>
      <c r="B130" s="21"/>
    </row>
    <row r="131" spans="1:2" ht="12.75">
      <c r="A131" s="21"/>
      <c r="B131" s="21"/>
    </row>
    <row r="132" spans="1:2" ht="12.75">
      <c r="A132" s="21"/>
      <c r="B132" s="21"/>
    </row>
    <row r="133" spans="1:2" ht="12.75">
      <c r="A133" s="21"/>
      <c r="B133" s="21"/>
    </row>
    <row r="134" spans="1:2" ht="12.75">
      <c r="A134" s="21"/>
      <c r="B134" s="21"/>
    </row>
    <row r="135" spans="1:2" ht="12.75">
      <c r="A135" s="21"/>
      <c r="B135" s="21"/>
    </row>
    <row r="136" spans="1:2" ht="12.75">
      <c r="A136" s="21"/>
      <c r="B136" s="21"/>
    </row>
    <row r="137" spans="1:2" ht="12.75">
      <c r="A137" s="21"/>
      <c r="B137" s="21"/>
    </row>
    <row r="138" spans="1:2" ht="12.75">
      <c r="A138" s="21"/>
      <c r="B138" s="21"/>
    </row>
  </sheetData>
  <sheetProtection formatCells="0" formatColumns="0" formatRows="0" insertColumns="0" insertRows="0" insertHyperlinks="0" deleteColumns="0" deleteRows="0" sort="0" autoFilter="0" pivotTables="0"/>
  <mergeCells count="7">
    <mergeCell ref="G11:AS11"/>
    <mergeCell ref="G9:AS9"/>
    <mergeCell ref="C7:BB7"/>
    <mergeCell ref="C9:C11"/>
    <mergeCell ref="D9:D11"/>
    <mergeCell ref="E9:E10"/>
    <mergeCell ref="F9:F10"/>
  </mergeCells>
  <printOptions horizontalCentered="1"/>
  <pageMargins left="0" right="0" top="0" bottom="0" header="0.17" footer="0.17"/>
  <pageSetup horizontalDpi="300" verticalDpi="300" orientation="landscape" paperSize="9" scale="60" r:id="rId4"/>
  <drawing r:id="rId3"/>
  <legacyDrawing r:id="rId2"/>
  <oleObjects>
    <oleObject progId="PBrush" shapeId="6916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</dc:creator>
  <cp:keywords/>
  <dc:description/>
  <cp:lastModifiedBy>Administrator</cp:lastModifiedBy>
  <cp:lastPrinted>2016-05-05T07:42:08Z</cp:lastPrinted>
  <dcterms:created xsi:type="dcterms:W3CDTF">2007-01-17T05:33:26Z</dcterms:created>
  <dcterms:modified xsi:type="dcterms:W3CDTF">2016-12-13T02:39:31Z</dcterms:modified>
  <cp:category/>
  <cp:version/>
  <cp:contentType/>
  <cp:contentStatus/>
</cp:coreProperties>
</file>