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530" windowWidth="9375" windowHeight="2415" tabRatio="873" activeTab="0"/>
  </bookViews>
  <sheets>
    <sheet name="MENU" sheetId="1" r:id="rId1"/>
    <sheet name="CNX" sheetId="2" r:id="rId2"/>
    <sheet name="CVX" sheetId="3" r:id="rId3"/>
    <sheet name="CTX" sheetId="4" r:id="rId4"/>
    <sheet name="CT2" sheetId="5" r:id="rId5"/>
    <sheet name="VTS" sheetId="6" r:id="rId6"/>
    <sheet name="MALAYSIA" sheetId="7" r:id="rId7"/>
    <sheet name="SOUTH CHINA" sheetId="8" r:id="rId8"/>
    <sheet name="INDONESIA" sheetId="9" r:id="rId9"/>
    <sheet name="MYANMAR" sheetId="10" r:id="rId10"/>
    <sheet name="MANILA" sheetId="11" r:id="rId11"/>
    <sheet name="CHITAGONG" sheetId="12" r:id="rId12"/>
    <sheet name="KOLKATA" sheetId="13" r:id="rId13"/>
    <sheet name="CAI MEP TO SINGAPORE" sheetId="14" r:id="rId14"/>
    <sheet name="INDIA VIA SINGAPORE" sheetId="15" r:id="rId15"/>
    <sheet name="WEST AFRICA" sheetId="16" r:id="rId16"/>
    <sheet name="INDIA VIA PKL" sheetId="17" r:id="rId17"/>
    <sheet name="CHENNAI" sheetId="18" r:id="rId18"/>
    <sheet name="KARACHI VIA SHEKOU" sheetId="19" r:id="rId19"/>
    <sheet name="VISAK" sheetId="20" r:id="rId20"/>
    <sheet name="Sheet2" sheetId="21" r:id="rId21"/>
    <sheet name="Sheet3" sheetId="22" r:id="rId22"/>
    <sheet name="Sheet1" sheetId="23" r:id="rId23"/>
  </sheets>
  <externalReferences>
    <externalReference r:id="rId26"/>
  </externalReferences>
  <definedNames>
    <definedName name="_05._SOUTH_CHINA">'MENU'!#REF!</definedName>
    <definedName name="BACK_TO_MENU" localSheetId="0">#REF!</definedName>
    <definedName name="BACK_TO_MENU">CTX</definedName>
    <definedName name="CONTACT">'MENU'!$B$20:$C$24</definedName>
    <definedName name="CVX">#REF!</definedName>
    <definedName name="_xlnm.Print_Area" localSheetId="17">'CHENNAI'!$A$1:$H$30</definedName>
    <definedName name="_xlnm.Print_Area" localSheetId="11">'CHITAGONG'!$A$1:$G$27</definedName>
    <definedName name="_xlnm.Print_Area" localSheetId="8">'INDONESIA'!$A$1:$H$29</definedName>
    <definedName name="_xlnm.Print_Area" localSheetId="12">'KOLKATA'!$A$1:$E$31</definedName>
    <definedName name="_xlnm.Print_Area" localSheetId="10">'MANILA'!$A$1:$G$29</definedName>
    <definedName name="_xlnm.Print_Area" localSheetId="0">'MENU'!$A$1:$K$28</definedName>
    <definedName name="_xlnm.Print_Area" localSheetId="9">'MYANMAR'!$A$1:$G$30</definedName>
    <definedName name="_xlnm.Print_Area" localSheetId="7">'SOUTH CHINA'!$A$1:$J$21</definedName>
    <definedName name="_xlnm.Print_Area" localSheetId="15">'WEST AFRICA'!$A$1:$L$28</definedName>
  </definedNames>
  <calcPr fullCalcOnLoad="1"/>
</workbook>
</file>

<file path=xl/sharedStrings.xml><?xml version="1.0" encoding="utf-8"?>
<sst xmlns="http://schemas.openxmlformats.org/spreadsheetml/2006/main" count="951" uniqueCount="296">
  <si>
    <t>CLICK HERE</t>
  </si>
  <si>
    <t>GOLD STAR LINE LTD.</t>
  </si>
  <si>
    <t>VESSEL</t>
  </si>
  <si>
    <t>VOY.</t>
  </si>
  <si>
    <t>BANGKOK</t>
  </si>
  <si>
    <t>HOCHIMINH</t>
  </si>
  <si>
    <t>HONGKONG</t>
  </si>
  <si>
    <t>Schedule is subject to change without prior notice</t>
  </si>
  <si>
    <t>FEEDER</t>
  </si>
  <si>
    <t>VOY</t>
  </si>
  <si>
    <t>ETD</t>
  </si>
  <si>
    <t>ETA</t>
  </si>
  <si>
    <t>CONNECTING VESSEL</t>
  </si>
  <si>
    <t>HCM</t>
  </si>
  <si>
    <t>Email:</t>
  </si>
  <si>
    <t>SCHEDULE EX. HCMC TO SOUTH CHINA</t>
  </si>
  <si>
    <t>SHANTOU</t>
  </si>
  <si>
    <t>ZHUHAI</t>
  </si>
  <si>
    <t>PORT KLANG</t>
  </si>
  <si>
    <t xml:space="preserve"> GOLD STAR LINE LTD.</t>
  </si>
  <si>
    <t>HCMC</t>
  </si>
  <si>
    <t>PENANG (VIA PKL)</t>
  </si>
  <si>
    <t>SCHEDULE EX. HCMC TO WEST AFRICA</t>
  </si>
  <si>
    <t>TEMA</t>
  </si>
  <si>
    <t>PKL</t>
  </si>
  <si>
    <t>BACK TO MENU</t>
  </si>
  <si>
    <t xml:space="preserve">ETA </t>
  </si>
  <si>
    <t xml:space="preserve">ETD </t>
  </si>
  <si>
    <t>SCHEDULE EX. HCMC TO MALAYSIA</t>
  </si>
  <si>
    <t>SHEKOU</t>
  </si>
  <si>
    <t>MAWEI</t>
  </si>
  <si>
    <t>ZHONGSHAN</t>
  </si>
  <si>
    <t>GOLD STAR LINE SCHEDULE</t>
  </si>
  <si>
    <t>EX. HOCHIMINH TO :</t>
  </si>
  <si>
    <t>HUANGPU</t>
  </si>
  <si>
    <t>For booking, please contact our office :</t>
  </si>
  <si>
    <t>FOR FURTHER INFORMATION, PLEASE CONTACT OUR OFFICE:</t>
  </si>
  <si>
    <t>L.CHABANG</t>
  </si>
  <si>
    <t>SHANGHAI</t>
  </si>
  <si>
    <t>(As Agent : Zim Vietnam LLC.)</t>
  </si>
  <si>
    <t>HO CHI MINH CITY</t>
  </si>
  <si>
    <t xml:space="preserve">ZIM VIETNAM LLC                                                 </t>
  </si>
  <si>
    <t>LAEM CHABANG</t>
  </si>
  <si>
    <t>SCHEDULE EX. HCMC TO CHITAGONG</t>
  </si>
  <si>
    <t>CHINA VIETNAM EXPRESS LINE (CVX)</t>
  </si>
  <si>
    <t>MANILA NORTH PORT</t>
  </si>
  <si>
    <t>KOLKATA</t>
  </si>
  <si>
    <t>ETD
CAT LAI</t>
  </si>
  <si>
    <t>NINGBO</t>
  </si>
  <si>
    <t>NHAVA SHEVA</t>
  </si>
  <si>
    <t>SCHEDULE EX. HCMC TO NHAVA SHEVA</t>
  </si>
  <si>
    <t>PORT KELANG</t>
  </si>
  <si>
    <t>STAR VIETNAM SHIPPING SERVICE</t>
  </si>
  <si>
    <t>XIAMEN</t>
  </si>
  <si>
    <t>CHENNAI</t>
  </si>
  <si>
    <t>SCHEDULE EX. HCMC TO CHENNAI</t>
  </si>
  <si>
    <t>ETA
CAT LAI</t>
  </si>
  <si>
    <t>VNHCM</t>
  </si>
  <si>
    <t>2ND 
CONNECTING VESSEL</t>
  </si>
  <si>
    <t>SCHEDULE EX. HCMC TO YANGON</t>
  </si>
  <si>
    <t>YANGON</t>
  </si>
  <si>
    <t>APAPA</t>
  </si>
  <si>
    <t>COTONOU</t>
  </si>
  <si>
    <t>SCHEDULE EX. HCMC TO INDONESIA</t>
  </si>
  <si>
    <t>SEMARANG</t>
  </si>
  <si>
    <t>SURABAYA</t>
  </si>
  <si>
    <t>INCHEON</t>
  </si>
  <si>
    <t>PUSAN</t>
  </si>
  <si>
    <t>COLOMBO</t>
  </si>
  <si>
    <t>MUNDRA</t>
  </si>
  <si>
    <t>COCHIN</t>
  </si>
  <si>
    <t>TIN CAN ISLAND</t>
  </si>
  <si>
    <t>VIETNAM THAILAND STRAIT EXPRESS</t>
  </si>
  <si>
    <t>PASIR GUDANG</t>
  </si>
  <si>
    <t>CHITTAGONG</t>
  </si>
  <si>
    <t>DA CHAN BAY</t>
  </si>
  <si>
    <t>KUO HUNG</t>
  </si>
  <si>
    <t>SCHEDULE EX. HCMC TO KOLKATA (FORMALLY CALCUTTA)</t>
  </si>
  <si>
    <t>MAYMYO STAR</t>
  </si>
  <si>
    <t>GOLD STAR LINE LTD.,</t>
  </si>
  <si>
    <t>(As Agent : Zim Vietnam LLC)</t>
  </si>
  <si>
    <t>CAI MEP</t>
  </si>
  <si>
    <t>PHILIPPOS-MICHALIS</t>
  </si>
  <si>
    <t>BOX ENDEAVOUR</t>
  </si>
  <si>
    <t xml:space="preserve">ROOM 16-02, 16 FL, PEARL PLAZA, </t>
  </si>
  <si>
    <t xml:space="preserve">561A DIEN BIEN PHU, W 25, BINH THANH DIST. </t>
  </si>
  <si>
    <t>SCHEDULE EX. HCMC TO MANILA (NORTH MANILA)</t>
  </si>
  <si>
    <t>AEGEAN EXPRESS</t>
  </si>
  <si>
    <t>FANGCHEN</t>
  </si>
  <si>
    <t>KARACHI</t>
  </si>
  <si>
    <t>ADBIJAN</t>
  </si>
  <si>
    <t>SCHEDULE  EX.HCMC TO VIZAG VIA COLOMBO/ PORT KELANG</t>
  </si>
  <si>
    <t>TBA</t>
  </si>
  <si>
    <t>CONNECTING VSL</t>
  </si>
  <si>
    <t>VISAK</t>
  </si>
  <si>
    <t>02.CHINA-THAILAND EXPRESS</t>
  </si>
  <si>
    <t>01. CHINA-VIETNAM EXPRESS</t>
  </si>
  <si>
    <t>CHINA THAILAND EXPRESS LINE (CTX)</t>
  </si>
  <si>
    <t>SAO PAULO</t>
  </si>
  <si>
    <t>PROTOSTAR N</t>
  </si>
  <si>
    <t>HAYDN</t>
  </si>
  <si>
    <t>06/N</t>
  </si>
  <si>
    <t xml:space="preserve">GSL AFRICA </t>
  </si>
  <si>
    <t>839/N</t>
  </si>
  <si>
    <t>07/N</t>
  </si>
  <si>
    <t>18/N</t>
  </si>
  <si>
    <t>356/S</t>
  </si>
  <si>
    <t>1134/S</t>
  </si>
  <si>
    <t>SOUL OF LUCK 010</t>
  </si>
  <si>
    <t>BOMAR SPRING 006</t>
  </si>
  <si>
    <t>EX. HO CHI MINH CITY TO KARACHI</t>
  </si>
  <si>
    <t>23/N</t>
  </si>
  <si>
    <t>08/N</t>
  </si>
  <si>
    <t>19/N</t>
  </si>
  <si>
    <t>ZIM HAMBURG V.10W</t>
  </si>
  <si>
    <t>HYUNDAI VANCOUVER  V. 227W</t>
  </si>
  <si>
    <t>HYUNDAI OAKLAND  V.061W</t>
  </si>
  <si>
    <t>024/N</t>
  </si>
  <si>
    <t>006/N</t>
  </si>
  <si>
    <t>108/S</t>
  </si>
  <si>
    <t>357/S</t>
  </si>
  <si>
    <t>HAZIRA</t>
  </si>
  <si>
    <t>SINGAPORE</t>
  </si>
  <si>
    <t>SCHEDULE DIRECT EX.HCMC TO SINGAPORE/COLOMBO</t>
  </si>
  <si>
    <t xml:space="preserve">OOCL ATLANTA </t>
  </si>
  <si>
    <t xml:space="preserve">SEATTLE EXPRESS </t>
  </si>
  <si>
    <t xml:space="preserve">OOCL SEOUL </t>
  </si>
  <si>
    <t xml:space="preserve">NYK VENUS </t>
  </si>
  <si>
    <t>COSCO NAGOYA 648</t>
  </si>
  <si>
    <t>MOL DELIGHT 649</t>
  </si>
  <si>
    <t>DEVA V.7</t>
  </si>
  <si>
    <t>ZIM  COLOMBO V.48</t>
  </si>
  <si>
    <t>BAHAMAS V.19</t>
  </si>
  <si>
    <t>TO BE NAMED 15</t>
  </si>
  <si>
    <t>085/E</t>
  </si>
  <si>
    <t>046/E</t>
  </si>
  <si>
    <t>039/E</t>
  </si>
  <si>
    <t>048/E</t>
  </si>
  <si>
    <t>CHINA THAILAND SERVICE II (CT2)</t>
  </si>
  <si>
    <t>XINGANG</t>
  </si>
  <si>
    <t>KWANGYANG</t>
  </si>
  <si>
    <t xml:space="preserve">PUSAN </t>
  </si>
  <si>
    <t xml:space="preserve">SHANGHAI </t>
  </si>
  <si>
    <t>MANILA (NORTH )</t>
  </si>
  <si>
    <t>HYUNDAI HIGHWAY</t>
  </si>
  <si>
    <t>HYUNDAI FUTURE</t>
  </si>
  <si>
    <t>HYUNDAI VLADIVOSTOK</t>
  </si>
  <si>
    <t>HYUNDAI BRIDGE</t>
  </si>
  <si>
    <t>418/N</t>
  </si>
  <si>
    <t>324/N</t>
  </si>
  <si>
    <t>499/N</t>
  </si>
  <si>
    <t>620/N</t>
  </si>
  <si>
    <t>419/N</t>
  </si>
  <si>
    <t>325/N</t>
  </si>
  <si>
    <t>500/N</t>
  </si>
  <si>
    <t>840/N</t>
  </si>
  <si>
    <t>025/N</t>
  </si>
  <si>
    <t>007/N</t>
  </si>
  <si>
    <t>24/N</t>
  </si>
  <si>
    <t>03.CHINA THAILAND SERVICE II</t>
  </si>
  <si>
    <t>04. VIETNAM THAILAND STRAIT EXPRESS</t>
  </si>
  <si>
    <t>05. SOUTH CHINA</t>
  </si>
  <si>
    <t>06. MANILA</t>
  </si>
  <si>
    <t>07. MYANMAR</t>
  </si>
  <si>
    <t>08. MALAYSIA</t>
  </si>
  <si>
    <t>09. INDONESIA</t>
  </si>
  <si>
    <t>1136/S</t>
  </si>
  <si>
    <t>COUGAR 268</t>
  </si>
  <si>
    <t>WEST SCENT 132</t>
  </si>
  <si>
    <t>ASIATIC CLOUD 005</t>
  </si>
  <si>
    <t>CAPE FLORES 038</t>
  </si>
  <si>
    <t>PACAO 032</t>
  </si>
  <si>
    <t>ASIATIC CLOUD 007</t>
  </si>
  <si>
    <t xml:space="preserve">ZIM LOS ANGELES </t>
  </si>
  <si>
    <t>47/E</t>
  </si>
  <si>
    <t xml:space="preserve">NAGOYA EXPRES </t>
  </si>
  <si>
    <t>043/E</t>
  </si>
  <si>
    <t>MOL DEDICATIO 650</t>
  </si>
  <si>
    <t>RHL CALLIDITAS 651</t>
  </si>
  <si>
    <t>MILANO  V.1</t>
  </si>
  <si>
    <t>ZIM  UKRAYINA V.33</t>
  </si>
  <si>
    <t>TO BE NAMED V.1</t>
  </si>
  <si>
    <t>BOMAR SPRING 007</t>
  </si>
  <si>
    <t>EURO MAX 1487</t>
  </si>
  <si>
    <t>HYUNDAI NEW YORK V.062W</t>
  </si>
  <si>
    <t>111/S</t>
  </si>
  <si>
    <t>EURO MAX 1483</t>
  </si>
  <si>
    <t>SCHEDULE DIRECT EX.HCMC TO  INDIA VIA SINGAPORE</t>
  </si>
  <si>
    <t>OOCL AMERICA 80</t>
  </si>
  <si>
    <t>CAP ARNAUTI 608</t>
  </si>
  <si>
    <t>CHECK RATE WITH SALESMAN CAREFULLY BEFORE BOOKING RELEASE.</t>
  </si>
  <si>
    <t>POL: CAI MEP (TCIT)</t>
  </si>
  <si>
    <t>OOCL CHICAGO 36</t>
  </si>
  <si>
    <t>OOCL SAN FRANCISCO 119</t>
  </si>
  <si>
    <t>841/N</t>
  </si>
  <si>
    <t>026/N</t>
  </si>
  <si>
    <t>09/N</t>
  </si>
  <si>
    <t>20/N</t>
  </si>
  <si>
    <t>358/S</t>
  </si>
  <si>
    <t>1138/S</t>
  </si>
  <si>
    <t>114/S</t>
  </si>
  <si>
    <t>ASIATIC CLOUD 009</t>
  </si>
  <si>
    <t>ALIDRA 28</t>
  </si>
  <si>
    <t>CAMILLA 1614</t>
  </si>
  <si>
    <t>ALIDRA 29</t>
  </si>
  <si>
    <t>HANSA CENTURION  75</t>
  </si>
  <si>
    <t xml:space="preserve">ZIM NINGBO </t>
  </si>
  <si>
    <t>43/E</t>
  </si>
  <si>
    <t xml:space="preserve">SOFIA EXPRESS </t>
  </si>
  <si>
    <t>OOCL WASHINGTON</t>
  </si>
  <si>
    <t>034/E</t>
  </si>
  <si>
    <t>OOCL  SOUTHAMPTON</t>
  </si>
  <si>
    <t>063/E</t>
  </si>
  <si>
    <t>HAMMONIA ISTRIA 25</t>
  </si>
  <si>
    <t>KEA  010</t>
  </si>
  <si>
    <t>OOCL AMERICA 81</t>
  </si>
  <si>
    <t>CAP ARNAUTI 609</t>
  </si>
  <si>
    <t xml:space="preserve">BONAIRE 701 </t>
  </si>
  <si>
    <t>MOL DEVOTION 046</t>
  </si>
  <si>
    <t>ZIM MOSKVA V.46</t>
  </si>
  <si>
    <t>ZIM RIO GRANDE V.70</t>
  </si>
  <si>
    <t>ZIM ISTANBUL V.33</t>
  </si>
  <si>
    <t>EURO MAX 1491</t>
  </si>
  <si>
    <t>HYUNDAI LONG BEACH V.12W</t>
  </si>
  <si>
    <t>HAMBURG BAY V.11W</t>
  </si>
  <si>
    <t>VIA PKL</t>
  </si>
  <si>
    <t>EURO MAX 1495</t>
  </si>
  <si>
    <t>10. CHITAGONG</t>
  </si>
  <si>
    <t>11. KOLKATA</t>
  </si>
  <si>
    <t>12. CAI MEP TO SINGAPORE</t>
  </si>
  <si>
    <t>13. WEST AFRICA</t>
  </si>
  <si>
    <t>14. INDIA VIA PKL</t>
  </si>
  <si>
    <t>15.CHENNAI</t>
  </si>
  <si>
    <t>16.KARACHI VIA SHEKOU</t>
  </si>
  <si>
    <t>17. VISAK</t>
  </si>
  <si>
    <t>NOT CALL</t>
  </si>
  <si>
    <t>HOCHIMINH/TCHP</t>
  </si>
  <si>
    <t>TAN CANG HIEP PHUOC</t>
  </si>
  <si>
    <t>TCHP:</t>
  </si>
  <si>
    <t>FIRST CALL HOCHIMINH:FOR IMPORT CARGOS ONLY,SECOND CALL HOCHIMINH:FOR LOADING EXPORT CARGOS AT TAN CANG HIEP PHUOC</t>
  </si>
  <si>
    <t>CHINA  NHAVA SHEVA EXPRESS(CNX)</t>
  </si>
  <si>
    <t>AKINADA BRIDGE</t>
  </si>
  <si>
    <t>002</t>
  </si>
  <si>
    <t>ETA
CAI MEP</t>
  </si>
  <si>
    <t>ETD
CAI MEP</t>
  </si>
  <si>
    <t>MALLECO</t>
  </si>
  <si>
    <t xml:space="preserve">002 </t>
  </si>
  <si>
    <t xml:space="preserve">LONG BEACH TRADER </t>
  </si>
  <si>
    <t xml:space="preserve">5 </t>
  </si>
  <si>
    <t>CONTI CANBERRA</t>
  </si>
  <si>
    <t>103</t>
  </si>
  <si>
    <t xml:space="preserve">YM GREEN </t>
  </si>
  <si>
    <t>126</t>
  </si>
  <si>
    <t xml:space="preserve">MAULLIN </t>
  </si>
  <si>
    <t>036</t>
  </si>
  <si>
    <t xml:space="preserve">APL HOLLAND </t>
  </si>
  <si>
    <t>235</t>
  </si>
  <si>
    <t xml:space="preserve">MALLECO </t>
  </si>
  <si>
    <t>003</t>
  </si>
  <si>
    <t>6</t>
  </si>
  <si>
    <t>104</t>
  </si>
  <si>
    <t>18.CHINA NHAVA SHEVA EXPRESS(CNX)</t>
  </si>
  <si>
    <t>842/N</t>
  </si>
  <si>
    <t>027/N</t>
  </si>
  <si>
    <t>25/N</t>
  </si>
  <si>
    <t>10/N</t>
  </si>
  <si>
    <t>CAT LAI(IMPORT)</t>
  </si>
  <si>
    <t>621/N</t>
  </si>
  <si>
    <t>420/N</t>
  </si>
  <si>
    <t>359/S</t>
  </si>
  <si>
    <t>1140/S</t>
  </si>
  <si>
    <t>MILLENNIUM BRIGHT 002</t>
  </si>
  <si>
    <t>SOUL OF LUCK 012</t>
  </si>
  <si>
    <t>MILLENNIUM BRIGHT 003</t>
  </si>
  <si>
    <t>COUGAR 270</t>
  </si>
  <si>
    <t>SOUL OF LUCK 014</t>
  </si>
  <si>
    <t>SOUL OF LUCK 015</t>
  </si>
  <si>
    <t>PACAO 034</t>
  </si>
  <si>
    <t>OOCL ROTTERDAM</t>
  </si>
  <si>
    <t>090/E</t>
  </si>
  <si>
    <t>086/E</t>
  </si>
  <si>
    <t>OOCL CHICAGO 37</t>
  </si>
  <si>
    <t>OOCL SAN FRANCISCO</t>
  </si>
  <si>
    <t>MILANO V.2</t>
  </si>
  <si>
    <t>DEVA V.8</t>
  </si>
  <si>
    <t>BOMAR SPRING 1489</t>
  </si>
  <si>
    <t>BOMAR SPRING  1493</t>
  </si>
  <si>
    <t>OMIT SHEKOU</t>
  </si>
  <si>
    <t>HYUNDAI VANCOUVER V.228</t>
  </si>
  <si>
    <t>HYUNDAI OAKLAND V.062</t>
  </si>
  <si>
    <t>BOMAR SPRING 1481</t>
  </si>
  <si>
    <t>BOMAR SPRING 1485</t>
  </si>
  <si>
    <t>BOMAR SPRING 1493</t>
  </si>
  <si>
    <t>BOMAR SPRING 1497</t>
  </si>
  <si>
    <t>EURO MAX 1499</t>
  </si>
  <si>
    <t>UPDATE: 25/11/2016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</si>
</sst>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dd/m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"/>
    <numFmt numFmtId="180" formatCode="[$-409]dddd\,\ mmmm\ dd\,\ yyyy"/>
    <numFmt numFmtId="181" formatCode="mm/dd/yy;@"/>
    <numFmt numFmtId="182" formatCode="m/d;@"/>
    <numFmt numFmtId="183" formatCode="[$-409]h:mm:ss\ AM/PM"/>
    <numFmt numFmtId="184" formatCode="dd/m"/>
    <numFmt numFmtId="185" formatCode="\ &quot;HAU GIANG V.B&quot;####"/>
    <numFmt numFmtId="186" formatCode="&quot;V.&quot;00#&quot;S&quot;"/>
    <numFmt numFmtId="187" formatCode="&quot;V.&quot;00#&quot;N&quot;"/>
    <numFmt numFmtId="188" formatCode="[$-809]dd\ mmmm\ yyyy"/>
    <numFmt numFmtId="189" formatCode="_(&quot;RM&quot;* #,##0.00_);_(&quot;RM&quot;* \(#,##0.00\);_(&quot;RM&quot;* &quot;-&quot;??_);_(@_)"/>
    <numFmt numFmtId="190" formatCode="_(&quot;RM&quot;* #,##0_);_(&quot;RM&quot;* \(#,##0\);_(&quot;RM&quot;* &quot;-&quot;_);_(@_)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color indexed="12"/>
      <name val=".VnTime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name val="VNI-Times"/>
      <family val="0"/>
    </font>
    <font>
      <sz val="10"/>
      <name val="Helv"/>
      <family val="0"/>
    </font>
    <font>
      <sz val="11"/>
      <name val="Helv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8"/>
      <color indexed="12"/>
      <name val=".VnTime"/>
      <family val="2"/>
    </font>
    <font>
      <sz val="8"/>
      <name val="Helv"/>
      <family val="0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i/>
      <u val="single"/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.VnTime"/>
      <family val="2"/>
    </font>
    <font>
      <b/>
      <u val="single"/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sz val="14"/>
      <name val="Arial"/>
      <family val="2"/>
    </font>
    <font>
      <u val="single"/>
      <sz val="11"/>
      <color indexed="12"/>
      <name val=".VnTime"/>
      <family val="2"/>
    </font>
    <font>
      <i/>
      <sz val="11"/>
      <name val="Arial"/>
      <family val="2"/>
    </font>
    <font>
      <b/>
      <i/>
      <u val="single"/>
      <sz val="11"/>
      <color indexed="12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i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i/>
      <u val="single"/>
      <sz val="10"/>
      <color rgb="FF0000FF"/>
      <name val="Arial"/>
      <family val="2"/>
    </font>
    <font>
      <b/>
      <i/>
      <u val="single"/>
      <sz val="8"/>
      <color rgb="FF0000FF"/>
      <name val="Arial"/>
      <family val="2"/>
    </font>
    <font>
      <b/>
      <sz val="8"/>
      <color rgb="FFFFFFFF"/>
      <name val="Arial"/>
      <family val="2"/>
    </font>
    <font>
      <b/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thin"/>
      <right style="thin"/>
      <top style="medium"/>
      <bottom/>
    </border>
    <border>
      <left/>
      <right style="thin"/>
      <top style="thin"/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73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7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73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73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73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3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3" fillId="3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73" fillId="4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73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4" fillId="4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5" fillId="44" borderId="1" applyNumberFormat="0" applyAlignment="0" applyProtection="0"/>
    <xf numFmtId="0" fontId="30" fillId="45" borderId="2" applyNumberFormat="0" applyAlignment="0" applyProtection="0"/>
    <xf numFmtId="0" fontId="30" fillId="45" borderId="2" applyNumberFormat="0" applyAlignment="0" applyProtection="0"/>
    <xf numFmtId="0" fontId="30" fillId="45" borderId="2" applyNumberFormat="0" applyAlignment="0" applyProtection="0"/>
    <xf numFmtId="0" fontId="30" fillId="45" borderId="2" applyNumberFormat="0" applyAlignment="0" applyProtection="0"/>
    <xf numFmtId="0" fontId="76" fillId="46" borderId="3" applyNumberFormat="0" applyAlignment="0" applyProtection="0"/>
    <xf numFmtId="0" fontId="31" fillId="47" borderId="4" applyNumberFormat="0" applyAlignment="0" applyProtection="0"/>
    <xf numFmtId="0" fontId="31" fillId="47" borderId="4" applyNumberFormat="0" applyAlignment="0" applyProtection="0"/>
    <xf numFmtId="0" fontId="31" fillId="47" borderId="4" applyNumberFormat="0" applyAlignment="0" applyProtection="0"/>
    <xf numFmtId="0" fontId="31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9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80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81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49" borderId="1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8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85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0" fillId="53" borderId="14" applyNumberFormat="0" applyAlignment="0" applyProtection="0"/>
    <xf numFmtId="0" fontId="0" fillId="53" borderId="14" applyNumberFormat="0" applyAlignment="0" applyProtection="0"/>
    <xf numFmtId="0" fontId="0" fillId="53" borderId="14" applyNumberFormat="0" applyAlignment="0" applyProtection="0"/>
    <xf numFmtId="0" fontId="86" fillId="44" borderId="15" applyNumberFormat="0" applyAlignment="0" applyProtection="0"/>
    <xf numFmtId="0" fontId="40" fillId="45" borderId="16" applyNumberFormat="0" applyAlignment="0" applyProtection="0"/>
    <xf numFmtId="0" fontId="40" fillId="45" borderId="16" applyNumberFormat="0" applyAlignment="0" applyProtection="0"/>
    <xf numFmtId="0" fontId="40" fillId="45" borderId="16" applyNumberFormat="0" applyAlignment="0" applyProtection="0"/>
    <xf numFmtId="0" fontId="40" fillId="45" borderId="16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172" fontId="0" fillId="0" borderId="0" xfId="0" applyNumberFormat="1" applyAlignment="1">
      <alignment vertical="center"/>
    </xf>
    <xf numFmtId="172" fontId="0" fillId="0" borderId="0" xfId="0" applyNumberFormat="1" applyFont="1" applyAlignment="1">
      <alignment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2" fillId="0" borderId="0" xfId="185" applyNumberFormat="1" applyAlignment="1" applyProtection="1">
      <alignment vertical="center"/>
      <protection/>
    </xf>
    <xf numFmtId="49" fontId="6" fillId="0" borderId="0" xfId="0" applyNumberFormat="1" applyFont="1" applyAlignment="1">
      <alignment vertical="center"/>
    </xf>
    <xf numFmtId="0" fontId="3" fillId="54" borderId="0" xfId="0" applyFont="1" applyFill="1" applyAlignment="1">
      <alignment vertical="center"/>
    </xf>
    <xf numFmtId="0" fontId="0" fillId="54" borderId="0" xfId="0" applyFont="1" applyFill="1" applyAlignment="1">
      <alignment vertical="center"/>
    </xf>
    <xf numFmtId="0" fontId="5" fillId="54" borderId="0" xfId="0" applyFont="1" applyFill="1" applyAlignment="1">
      <alignment vertical="center"/>
    </xf>
    <xf numFmtId="0" fontId="14" fillId="54" borderId="0" xfId="0" applyFont="1" applyFill="1" applyAlignment="1">
      <alignment horizontal="right" vertical="center"/>
    </xf>
    <xf numFmtId="0" fontId="15" fillId="54" borderId="0" xfId="185" applyFont="1" applyFill="1" applyAlignment="1" applyProtection="1">
      <alignment vertical="center"/>
      <protection/>
    </xf>
    <xf numFmtId="0" fontId="14" fillId="54" borderId="0" xfId="0" applyFont="1" applyFill="1" applyAlignment="1">
      <alignment vertical="center"/>
    </xf>
    <xf numFmtId="0" fontId="7" fillId="54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172" fontId="17" fillId="0" borderId="0" xfId="0" applyNumberFormat="1" applyFont="1" applyFill="1" applyBorder="1" applyAlignment="1">
      <alignment horizontal="left" vertical="center"/>
    </xf>
    <xf numFmtId="172" fontId="2" fillId="0" borderId="0" xfId="185" applyNumberFormat="1" applyAlignment="1" applyProtection="1">
      <alignment vertical="center"/>
      <protection hidden="1"/>
    </xf>
    <xf numFmtId="172" fontId="6" fillId="55" borderId="0" xfId="0" applyNumberFormat="1" applyFont="1" applyFill="1" applyAlignment="1">
      <alignment horizontal="left" vertical="center" wrapText="1"/>
    </xf>
    <xf numFmtId="0" fontId="18" fillId="54" borderId="0" xfId="0" applyFont="1" applyFill="1" applyAlignment="1">
      <alignment vertical="center"/>
    </xf>
    <xf numFmtId="0" fontId="0" fillId="55" borderId="0" xfId="0" applyFont="1" applyFill="1" applyAlignment="1">
      <alignment vertical="center"/>
    </xf>
    <xf numFmtId="0" fontId="16" fillId="54" borderId="0" xfId="185" applyFont="1" applyFill="1" applyAlignment="1" applyProtection="1">
      <alignment vertical="center"/>
      <protection/>
    </xf>
    <xf numFmtId="0" fontId="6" fillId="55" borderId="0" xfId="0" applyFont="1" applyFill="1" applyAlignment="1">
      <alignment vertical="center"/>
    </xf>
    <xf numFmtId="172" fontId="0" fillId="55" borderId="0" xfId="0" applyNumberFormat="1" applyFont="1" applyFill="1" applyAlignment="1">
      <alignment vertical="center"/>
    </xf>
    <xf numFmtId="172" fontId="0" fillId="55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172" fontId="8" fillId="0" borderId="0" xfId="214" applyNumberFormat="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172" fontId="8" fillId="0" borderId="0" xfId="214" applyNumberFormat="1" applyFont="1" applyFill="1" applyAlignment="1">
      <alignment vertical="center"/>
      <protection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9" fillId="0" borderId="21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24" fillId="0" borderId="0" xfId="185" applyFont="1" applyFill="1" applyAlignment="1" applyProtection="1">
      <alignment vertical="center"/>
      <protection/>
    </xf>
    <xf numFmtId="172" fontId="9" fillId="0" borderId="20" xfId="0" applyNumberFormat="1" applyFont="1" applyBorder="1" applyAlignment="1">
      <alignment horizontal="center" vertical="center"/>
    </xf>
    <xf numFmtId="172" fontId="20" fillId="0" borderId="0" xfId="0" applyNumberFormat="1" applyFont="1" applyFill="1" applyAlignment="1">
      <alignment vertical="center"/>
    </xf>
    <xf numFmtId="172" fontId="20" fillId="0" borderId="0" xfId="214" applyNumberFormat="1" applyFill="1" applyAlignment="1">
      <alignment vertical="center"/>
      <protection/>
    </xf>
    <xf numFmtId="0" fontId="2" fillId="54" borderId="0" xfId="185" applyFill="1" applyAlignment="1" applyProtection="1">
      <alignment vertical="center"/>
      <protection/>
    </xf>
    <xf numFmtId="172" fontId="9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left" vertical="center"/>
    </xf>
    <xf numFmtId="172" fontId="0" fillId="0" borderId="0" xfId="0" applyNumberForma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6" fillId="55" borderId="0" xfId="0" applyFont="1" applyFill="1" applyAlignment="1">
      <alignment vertical="center"/>
    </xf>
    <xf numFmtId="0" fontId="90" fillId="54" borderId="0" xfId="0" applyFont="1" applyFill="1" applyAlignment="1">
      <alignment vertical="center"/>
    </xf>
    <xf numFmtId="172" fontId="8" fillId="56" borderId="0" xfId="0" applyNumberFormat="1" applyFont="1" applyFill="1" applyBorder="1" applyAlignment="1">
      <alignment horizontal="center" vertical="center"/>
    </xf>
    <xf numFmtId="172" fontId="6" fillId="0" borderId="0" xfId="206" applyNumberFormat="1" applyFont="1" applyBorder="1" applyAlignment="1">
      <alignment horizontal="center" vertical="center"/>
      <protection/>
    </xf>
    <xf numFmtId="172" fontId="0" fillId="0" borderId="0" xfId="206" applyNumberFormat="1" applyFont="1" applyFill="1" applyBorder="1" applyAlignment="1">
      <alignment horizontal="left" vertical="center"/>
      <protection/>
    </xf>
    <xf numFmtId="172" fontId="6" fillId="0" borderId="0" xfId="206" applyNumberFormat="1" applyFont="1" applyFill="1" applyBorder="1" applyAlignment="1">
      <alignment horizontal="left" vertical="center"/>
      <protection/>
    </xf>
    <xf numFmtId="0" fontId="0" fillId="0" borderId="0" xfId="206" applyFont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0" fillId="54" borderId="0" xfId="0" applyFont="1" applyFill="1" applyAlignment="1">
      <alignment vertical="center"/>
    </xf>
    <xf numFmtId="172" fontId="8" fillId="56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206" applyFont="1">
      <alignment/>
      <protection/>
    </xf>
    <xf numFmtId="172" fontId="27" fillId="0" borderId="0" xfId="186" applyNumberFormat="1" applyFont="1" applyBorder="1" applyAlignment="1" applyProtection="1">
      <alignment vertical="center"/>
      <protection/>
    </xf>
    <xf numFmtId="0" fontId="6" fillId="0" borderId="19" xfId="206" applyFont="1" applyBorder="1" applyAlignment="1">
      <alignment horizontal="center" vertical="center"/>
      <protection/>
    </xf>
    <xf numFmtId="0" fontId="6" fillId="0" borderId="0" xfId="206" applyFont="1" applyAlignment="1">
      <alignment vertical="center"/>
      <protection/>
    </xf>
    <xf numFmtId="0" fontId="91" fillId="0" borderId="0" xfId="206" applyFont="1" applyAlignment="1">
      <alignment vertical="center"/>
      <protection/>
    </xf>
    <xf numFmtId="172" fontId="2" fillId="0" borderId="0" xfId="185" applyNumberFormat="1" applyBorder="1" applyAlignment="1" applyProtection="1">
      <alignment vertical="center"/>
      <protection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20" xfId="207" applyNumberFormat="1" applyFont="1" applyFill="1" applyBorder="1" applyAlignment="1" quotePrefix="1">
      <alignment horizontal="center" vertical="center"/>
      <protection/>
    </xf>
    <xf numFmtId="172" fontId="6" fillId="0" borderId="19" xfId="0" applyNumberFormat="1" applyFont="1" applyBorder="1" applyAlignment="1">
      <alignment horizontal="center" vertical="center"/>
    </xf>
    <xf numFmtId="172" fontId="0" fillId="55" borderId="0" xfId="0" applyNumberFormat="1" applyFont="1" applyFill="1" applyAlignment="1">
      <alignment vertical="center"/>
    </xf>
    <xf numFmtId="0" fontId="15" fillId="0" borderId="0" xfId="185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185" applyFill="1" applyAlignment="1" applyProtection="1">
      <alignment vertical="center"/>
      <protection/>
    </xf>
    <xf numFmtId="0" fontId="13" fillId="0" borderId="0" xfId="0" applyFont="1" applyAlignment="1">
      <alignment/>
    </xf>
    <xf numFmtId="172" fontId="9" fillId="0" borderId="23" xfId="0" applyNumberFormat="1" applyFont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left" vertical="center"/>
    </xf>
    <xf numFmtId="172" fontId="8" fillId="0" borderId="24" xfId="0" applyNumberFormat="1" applyFont="1" applyFill="1" applyBorder="1" applyAlignment="1">
      <alignment horizontal="center" vertical="center"/>
    </xf>
    <xf numFmtId="0" fontId="44" fillId="0" borderId="21" xfId="206" applyFont="1" applyBorder="1" applyAlignment="1">
      <alignment horizontal="center" vertical="center"/>
      <protection/>
    </xf>
    <xf numFmtId="0" fontId="44" fillId="0" borderId="21" xfId="206" applyFont="1" applyFill="1" applyBorder="1" applyAlignment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172" fontId="9" fillId="0" borderId="20" xfId="207" applyNumberFormat="1" applyFont="1" applyFill="1" applyBorder="1" applyAlignment="1">
      <alignment horizontal="left" vertical="center"/>
      <protection/>
    </xf>
    <xf numFmtId="172" fontId="9" fillId="0" borderId="0" xfId="207" applyNumberFormat="1" applyFont="1" applyFill="1" applyBorder="1" applyAlignment="1" quotePrefix="1">
      <alignment horizontal="center" vertical="center"/>
      <protection/>
    </xf>
    <xf numFmtId="172" fontId="8" fillId="56" borderId="0" xfId="20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20" xfId="217" applyFont="1" applyFill="1" applyBorder="1" applyAlignment="1">
      <alignment horizontal="center"/>
      <protection/>
    </xf>
    <xf numFmtId="0" fontId="2" fillId="10" borderId="0" xfId="185" applyFill="1" applyAlignment="1" applyProtection="1">
      <alignment/>
      <protection/>
    </xf>
    <xf numFmtId="49" fontId="22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172" fontId="44" fillId="0" borderId="0" xfId="0" applyNumberFormat="1" applyFont="1" applyFill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46" fillId="0" borderId="0" xfId="185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172" fontId="47" fillId="0" borderId="0" xfId="0" applyNumberFormat="1" applyFont="1" applyFill="1" applyAlignment="1">
      <alignment vertical="center"/>
    </xf>
    <xf numFmtId="172" fontId="48" fillId="0" borderId="0" xfId="0" applyNumberFormat="1" applyFont="1" applyFill="1" applyBorder="1" applyAlignment="1">
      <alignment vertical="center"/>
    </xf>
    <xf numFmtId="172" fontId="44" fillId="0" borderId="0" xfId="0" applyNumberFormat="1" applyFont="1" applyFill="1" applyBorder="1" applyAlignment="1">
      <alignment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49" fillId="0" borderId="19" xfId="0" applyNumberFormat="1" applyFont="1" applyFill="1" applyBorder="1" applyAlignment="1">
      <alignment horizontal="center" vertical="center"/>
    </xf>
    <xf numFmtId="172" fontId="44" fillId="0" borderId="19" xfId="0" applyNumberFormat="1" applyFont="1" applyFill="1" applyBorder="1" applyAlignment="1">
      <alignment horizontal="center" vertical="center"/>
    </xf>
    <xf numFmtId="172" fontId="44" fillId="0" borderId="22" xfId="0" applyNumberFormat="1" applyFont="1" applyFill="1" applyBorder="1" applyAlignment="1">
      <alignment horizontal="center" vertical="center"/>
    </xf>
    <xf numFmtId="172" fontId="44" fillId="0" borderId="2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vertical="center"/>
    </xf>
    <xf numFmtId="172" fontId="44" fillId="0" borderId="20" xfId="0" applyNumberFormat="1" applyFont="1" applyFill="1" applyBorder="1" applyAlignment="1">
      <alignment horizontal="left" vertical="center"/>
    </xf>
    <xf numFmtId="172" fontId="13" fillId="0" borderId="20" xfId="0" applyNumberFormat="1" applyFont="1" applyFill="1" applyBorder="1" applyAlignment="1">
      <alignment horizontal="center" vertical="center"/>
    </xf>
    <xf numFmtId="172" fontId="44" fillId="0" borderId="20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left" vertical="center"/>
    </xf>
    <xf numFmtId="172" fontId="44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2" fontId="13" fillId="0" borderId="0" xfId="214" applyNumberFormat="1" applyFont="1" applyFill="1" applyAlignment="1">
      <alignment vertical="center"/>
      <protection/>
    </xf>
    <xf numFmtId="172" fontId="50" fillId="0" borderId="0" xfId="0" applyNumberFormat="1" applyFont="1" applyFill="1" applyBorder="1" applyAlignment="1">
      <alignment horizontal="left" vertical="center"/>
    </xf>
    <xf numFmtId="49" fontId="48" fillId="57" borderId="0" xfId="0" applyNumberFormat="1" applyFont="1" applyFill="1" applyAlignment="1">
      <alignment horizontal="left" vertical="center"/>
    </xf>
    <xf numFmtId="0" fontId="51" fillId="57" borderId="0" xfId="0" applyFont="1" applyFill="1" applyAlignment="1">
      <alignment vertical="center"/>
    </xf>
    <xf numFmtId="172" fontId="13" fillId="57" borderId="0" xfId="0" applyNumberFormat="1" applyFont="1" applyFill="1" applyAlignment="1">
      <alignment vertical="center"/>
    </xf>
    <xf numFmtId="172" fontId="13" fillId="57" borderId="0" xfId="214" applyNumberFormat="1" applyFont="1" applyFill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52" fillId="0" borderId="0" xfId="185" applyFont="1" applyFill="1" applyAlignment="1" applyProtection="1">
      <alignment vertical="center"/>
      <protection/>
    </xf>
    <xf numFmtId="172" fontId="47" fillId="0" borderId="0" xfId="214" applyNumberFormat="1" applyFont="1" applyFill="1" applyAlignment="1">
      <alignment vertical="center"/>
      <protection/>
    </xf>
    <xf numFmtId="172" fontId="44" fillId="0" borderId="21" xfId="0" applyNumberFormat="1" applyFont="1" applyFill="1" applyBorder="1" applyAlignment="1">
      <alignment horizontal="center" vertical="center"/>
    </xf>
    <xf numFmtId="172" fontId="44" fillId="56" borderId="20" xfId="0" applyNumberFormat="1" applyFont="1" applyFill="1" applyBorder="1" applyAlignment="1">
      <alignment horizontal="center" vertical="center"/>
    </xf>
    <xf numFmtId="172" fontId="44" fillId="56" borderId="0" xfId="0" applyNumberFormat="1" applyFont="1" applyFill="1" applyBorder="1" applyAlignment="1">
      <alignment horizontal="center" vertical="center"/>
    </xf>
    <xf numFmtId="172" fontId="49" fillId="0" borderId="21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172" fontId="44" fillId="0" borderId="24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left" vertical="center"/>
    </xf>
    <xf numFmtId="172" fontId="47" fillId="0" borderId="0" xfId="214" applyNumberFormat="1" applyFont="1" applyFill="1" applyAlignment="1">
      <alignment horizontal="center" vertical="center"/>
      <protection/>
    </xf>
    <xf numFmtId="172" fontId="13" fillId="0" borderId="21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2" fontId="48" fillId="0" borderId="0" xfId="185" applyNumberFormat="1" applyFont="1" applyFill="1" applyAlignment="1" applyProtection="1">
      <alignment vertical="center"/>
      <protection/>
    </xf>
    <xf numFmtId="172" fontId="13" fillId="0" borderId="22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72" fontId="44" fillId="0" borderId="20" xfId="0" applyNumberFormat="1" applyFont="1" applyFill="1" applyBorder="1" applyAlignment="1">
      <alignment horizontal="center" vertical="center" wrapText="1"/>
    </xf>
    <xf numFmtId="172" fontId="13" fillId="0" borderId="20" xfId="0" applyNumberFormat="1" applyFont="1" applyFill="1" applyBorder="1" applyAlignment="1">
      <alignment horizontal="center" vertical="center" wrapText="1"/>
    </xf>
    <xf numFmtId="172" fontId="44" fillId="0" borderId="20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172" fontId="13" fillId="56" borderId="0" xfId="214" applyNumberFormat="1" applyFont="1" applyFill="1" applyAlignment="1">
      <alignment vertical="center"/>
      <protection/>
    </xf>
    <xf numFmtId="49" fontId="44" fillId="0" borderId="0" xfId="0" applyNumberFormat="1" applyFont="1" applyAlignment="1">
      <alignment vertical="center"/>
    </xf>
    <xf numFmtId="172" fontId="13" fillId="57" borderId="0" xfId="214" applyNumberFormat="1" applyFont="1" applyFill="1" applyAlignment="1">
      <alignment horizontal="center" vertical="center"/>
      <protection/>
    </xf>
    <xf numFmtId="172" fontId="13" fillId="0" borderId="0" xfId="0" applyNumberFormat="1" applyFont="1" applyAlignment="1">
      <alignment horizontal="left" vertical="center"/>
    </xf>
    <xf numFmtId="172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172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/>
    </xf>
    <xf numFmtId="172" fontId="44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72" fontId="46" fillId="0" borderId="0" xfId="185" applyNumberFormat="1" applyFont="1" applyAlignment="1" applyProtection="1">
      <alignment vertical="center"/>
      <protection/>
    </xf>
    <xf numFmtId="172" fontId="44" fillId="0" borderId="0" xfId="0" applyNumberFormat="1" applyFont="1" applyFill="1" applyBorder="1" applyAlignment="1">
      <alignment horizontal="left" vertical="center"/>
    </xf>
    <xf numFmtId="172" fontId="44" fillId="0" borderId="0" xfId="0" applyNumberFormat="1" applyFont="1" applyFill="1" applyBorder="1" applyAlignment="1">
      <alignment horizontal="center" vertical="center" wrapText="1"/>
    </xf>
    <xf numFmtId="172" fontId="13" fillId="0" borderId="0" xfId="214" applyNumberFormat="1" applyFont="1" applyFill="1" applyAlignment="1">
      <alignment horizontal="center" vertical="center"/>
      <protection/>
    </xf>
    <xf numFmtId="172" fontId="47" fillId="0" borderId="0" xfId="0" applyNumberFormat="1" applyFont="1" applyAlignment="1">
      <alignment vertical="center"/>
    </xf>
    <xf numFmtId="172" fontId="44" fillId="0" borderId="0" xfId="0" applyNumberFormat="1" applyFont="1" applyBorder="1" applyAlignment="1">
      <alignment horizontal="center" vertical="center"/>
    </xf>
    <xf numFmtId="172" fontId="46" fillId="0" borderId="0" xfId="185" applyNumberFormat="1" applyFont="1" applyAlignment="1" applyProtection="1">
      <alignment vertical="center"/>
      <protection hidden="1"/>
    </xf>
    <xf numFmtId="49" fontId="47" fillId="0" borderId="0" xfId="0" applyNumberFormat="1" applyFont="1" applyAlignment="1">
      <alignment vertical="center"/>
    </xf>
    <xf numFmtId="172" fontId="47" fillId="0" borderId="0" xfId="0" applyNumberFormat="1" applyFont="1" applyBorder="1" applyAlignment="1">
      <alignment vertical="center"/>
    </xf>
    <xf numFmtId="172" fontId="13" fillId="0" borderId="20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172" fontId="55" fillId="0" borderId="0" xfId="185" applyNumberFormat="1" applyFont="1" applyAlignment="1" applyProtection="1">
      <alignment horizontal="left" vertical="center"/>
      <protection/>
    </xf>
    <xf numFmtId="172" fontId="6" fillId="0" borderId="22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45" fillId="57" borderId="0" xfId="0" applyNumberFormat="1" applyFont="1" applyFill="1" applyAlignment="1">
      <alignment horizontal="left" vertical="center"/>
    </xf>
    <xf numFmtId="0" fontId="27" fillId="57" borderId="0" xfId="0" applyFont="1" applyFill="1" applyAlignment="1">
      <alignment vertical="center"/>
    </xf>
    <xf numFmtId="172" fontId="0" fillId="57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6" fillId="0" borderId="0" xfId="185" applyFont="1" applyFill="1" applyAlignment="1" applyProtection="1">
      <alignment vertical="center"/>
      <protection/>
    </xf>
    <xf numFmtId="172" fontId="0" fillId="0" borderId="0" xfId="214" applyNumberFormat="1" applyFont="1" applyFill="1" applyAlignment="1">
      <alignment vertical="center"/>
      <protection/>
    </xf>
    <xf numFmtId="172" fontId="20" fillId="0" borderId="0" xfId="0" applyNumberFormat="1" applyFont="1" applyFill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/>
    </xf>
    <xf numFmtId="172" fontId="46" fillId="0" borderId="0" xfId="185" applyNumberFormat="1" applyFont="1" applyFill="1" applyBorder="1" applyAlignment="1" applyProtection="1">
      <alignment vertical="center"/>
      <protection/>
    </xf>
    <xf numFmtId="0" fontId="13" fillId="0" borderId="0" xfId="206" applyFont="1" applyFill="1">
      <alignment/>
      <protection/>
    </xf>
    <xf numFmtId="172" fontId="51" fillId="0" borderId="0" xfId="186" applyNumberFormat="1" applyFont="1" applyFill="1" applyBorder="1" applyAlignment="1" applyProtection="1">
      <alignment vertical="center"/>
      <protection/>
    </xf>
    <xf numFmtId="0" fontId="44" fillId="0" borderId="19" xfId="206" applyFont="1" applyFill="1" applyBorder="1" applyAlignment="1">
      <alignment horizontal="center" vertical="center"/>
      <protection/>
    </xf>
    <xf numFmtId="172" fontId="44" fillId="0" borderId="20" xfId="207" applyNumberFormat="1" applyFont="1" applyFill="1" applyBorder="1" applyAlignment="1" quotePrefix="1">
      <alignment horizontal="center" vertical="center"/>
      <protection/>
    </xf>
    <xf numFmtId="172" fontId="44" fillId="0" borderId="20" xfId="207" applyNumberFormat="1" applyFont="1" applyFill="1" applyBorder="1" applyAlignment="1">
      <alignment horizontal="left" vertical="center"/>
      <protection/>
    </xf>
    <xf numFmtId="0" fontId="44" fillId="0" borderId="20" xfId="217" applyFont="1" applyFill="1" applyBorder="1" applyAlignment="1">
      <alignment horizontal="center"/>
      <protection/>
    </xf>
    <xf numFmtId="172" fontId="13" fillId="0" borderId="20" xfId="206" applyNumberFormat="1" applyFont="1" applyFill="1" applyBorder="1" applyAlignment="1">
      <alignment horizontal="center" vertical="center"/>
      <protection/>
    </xf>
    <xf numFmtId="172" fontId="44" fillId="0" borderId="0" xfId="207" applyNumberFormat="1" applyFont="1" applyFill="1" applyBorder="1" applyAlignment="1" quotePrefix="1">
      <alignment horizontal="center" vertical="center"/>
      <protection/>
    </xf>
    <xf numFmtId="0" fontId="44" fillId="0" borderId="0" xfId="206" applyFont="1" applyFill="1" applyAlignment="1">
      <alignment vertical="center"/>
      <protection/>
    </xf>
    <xf numFmtId="172" fontId="44" fillId="0" borderId="0" xfId="206" applyNumberFormat="1" applyFont="1" applyFill="1" applyBorder="1" applyAlignment="1">
      <alignment horizontal="center" vertical="center"/>
      <protection/>
    </xf>
    <xf numFmtId="49" fontId="44" fillId="0" borderId="0" xfId="206" applyNumberFormat="1" applyFont="1" applyFill="1" applyBorder="1" applyAlignment="1">
      <alignment horizontal="center" vertical="center"/>
      <protection/>
    </xf>
    <xf numFmtId="0" fontId="92" fillId="0" borderId="0" xfId="206" applyFont="1" applyFill="1" applyAlignment="1">
      <alignment vertical="center"/>
      <protection/>
    </xf>
    <xf numFmtId="172" fontId="13" fillId="0" borderId="0" xfId="206" applyNumberFormat="1" applyFont="1" applyFill="1" applyBorder="1" applyAlignment="1">
      <alignment horizontal="left" vertical="center"/>
      <protection/>
    </xf>
    <xf numFmtId="172" fontId="44" fillId="0" borderId="0" xfId="206" applyNumberFormat="1" applyFont="1" applyFill="1" applyBorder="1" applyAlignment="1">
      <alignment horizontal="left" vertical="center"/>
      <protection/>
    </xf>
    <xf numFmtId="0" fontId="46" fillId="0" borderId="0" xfId="185" applyFont="1" applyFill="1" applyAlignment="1" applyProtection="1">
      <alignment vertical="center"/>
      <protection/>
    </xf>
    <xf numFmtId="0" fontId="13" fillId="0" borderId="0" xfId="206" applyFont="1" applyFill="1" applyAlignment="1">
      <alignment vertical="center"/>
      <protection/>
    </xf>
    <xf numFmtId="172" fontId="52" fillId="0" borderId="0" xfId="185" applyNumberFormat="1" applyFont="1" applyFill="1" applyAlignment="1" applyProtection="1">
      <alignment vertical="center"/>
      <protection/>
    </xf>
    <xf numFmtId="172" fontId="56" fillId="0" borderId="0" xfId="215" applyNumberFormat="1" applyFont="1" applyFill="1" applyBorder="1" applyAlignment="1">
      <alignment vertical="center"/>
      <protection/>
    </xf>
    <xf numFmtId="49" fontId="48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172" fontId="52" fillId="0" borderId="0" xfId="185" applyNumberFormat="1" applyFont="1" applyFill="1" applyAlignment="1" applyProtection="1">
      <alignment horizontal="left" vertical="center"/>
      <protection/>
    </xf>
    <xf numFmtId="172" fontId="52" fillId="0" borderId="0" xfId="185" applyNumberFormat="1" applyFont="1" applyFill="1" applyAlignment="1" applyProtection="1">
      <alignment horizontal="center" vertical="center"/>
      <protection/>
    </xf>
    <xf numFmtId="0" fontId="52" fillId="0" borderId="0" xfId="185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0" fontId="44" fillId="0" borderId="19" xfId="206" applyFont="1" applyBorder="1" applyAlignment="1">
      <alignment horizontal="center" vertical="center"/>
      <protection/>
    </xf>
    <xf numFmtId="0" fontId="44" fillId="0" borderId="0" xfId="206" applyFont="1" applyAlignment="1">
      <alignment horizontal="center" vertical="center"/>
      <protection/>
    </xf>
    <xf numFmtId="172" fontId="53" fillId="0" borderId="0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Alignment="1">
      <alignment horizontal="left" vertical="center"/>
    </xf>
    <xf numFmtId="172" fontId="57" fillId="0" borderId="0" xfId="0" applyNumberFormat="1" applyFont="1" applyFill="1" applyAlignment="1">
      <alignment vertical="center"/>
    </xf>
    <xf numFmtId="172" fontId="57" fillId="0" borderId="0" xfId="0" applyNumberFormat="1" applyFont="1" applyFill="1" applyAlignment="1">
      <alignment horizontal="left" vertical="center"/>
    </xf>
    <xf numFmtId="172" fontId="58" fillId="0" borderId="0" xfId="185" applyNumberFormat="1" applyFont="1" applyFill="1" applyAlignment="1" applyProtection="1">
      <alignment vertical="center"/>
      <protection/>
    </xf>
    <xf numFmtId="172" fontId="46" fillId="0" borderId="0" xfId="185" applyNumberFormat="1" applyFont="1" applyBorder="1" applyAlignment="1" applyProtection="1">
      <alignment vertical="center"/>
      <protection/>
    </xf>
    <xf numFmtId="0" fontId="13" fillId="0" borderId="0" xfId="217" applyFont="1">
      <alignment/>
      <protection/>
    </xf>
    <xf numFmtId="0" fontId="13" fillId="0" borderId="21" xfId="206" applyFont="1" applyBorder="1" applyAlignment="1">
      <alignment horizontal="center" vertical="center"/>
      <protection/>
    </xf>
    <xf numFmtId="172" fontId="48" fillId="0" borderId="0" xfId="207" applyNumberFormat="1" applyFont="1" applyFill="1" applyBorder="1" applyAlignment="1">
      <alignment horizontal="left" vertical="center"/>
      <protection/>
    </xf>
    <xf numFmtId="49" fontId="44" fillId="0" borderId="19" xfId="215" applyNumberFormat="1" applyFont="1" applyFill="1" applyBorder="1" applyAlignment="1">
      <alignment horizontal="center" vertical="center"/>
      <protection/>
    </xf>
    <xf numFmtId="49" fontId="44" fillId="0" borderId="20" xfId="215" applyNumberFormat="1" applyFont="1" applyFill="1" applyBorder="1" applyAlignment="1">
      <alignment horizontal="center" vertical="center"/>
      <protection/>
    </xf>
    <xf numFmtId="172" fontId="44" fillId="0" borderId="20" xfId="217" applyNumberFormat="1" applyFont="1" applyFill="1" applyBorder="1" applyAlignment="1">
      <alignment horizontal="center" vertical="center" wrapText="1"/>
      <protection/>
    </xf>
    <xf numFmtId="172" fontId="44" fillId="0" borderId="20" xfId="217" applyNumberFormat="1" applyFont="1" applyFill="1" applyBorder="1" applyAlignment="1" quotePrefix="1">
      <alignment horizontal="center" vertical="center" wrapText="1"/>
      <protection/>
    </xf>
    <xf numFmtId="172" fontId="50" fillId="0" borderId="0" xfId="217" applyNumberFormat="1" applyFont="1" applyFill="1" applyBorder="1" applyAlignment="1">
      <alignment horizontal="left" vertical="center"/>
      <protection/>
    </xf>
    <xf numFmtId="0" fontId="13" fillId="0" borderId="0" xfId="217" applyFont="1" applyFill="1" applyAlignment="1">
      <alignment vertical="center"/>
      <protection/>
    </xf>
    <xf numFmtId="172" fontId="13" fillId="0" borderId="0" xfId="217" applyNumberFormat="1" applyFont="1" applyFill="1" applyAlignment="1">
      <alignment vertical="center"/>
      <protection/>
    </xf>
    <xf numFmtId="49" fontId="48" fillId="0" borderId="0" xfId="217" applyNumberFormat="1" applyFont="1" applyFill="1" applyAlignment="1">
      <alignment horizontal="left" vertical="center"/>
      <protection/>
    </xf>
    <xf numFmtId="0" fontId="51" fillId="0" borderId="0" xfId="217" applyFont="1" applyFill="1" applyAlignment="1">
      <alignment vertical="center"/>
      <protection/>
    </xf>
    <xf numFmtId="0" fontId="44" fillId="0" borderId="0" xfId="217" applyFont="1" applyFill="1" applyAlignment="1">
      <alignment vertical="center"/>
      <protection/>
    </xf>
    <xf numFmtId="172" fontId="47" fillId="0" borderId="0" xfId="217" applyNumberFormat="1" applyFont="1" applyFill="1" applyAlignment="1">
      <alignment vertical="center"/>
      <protection/>
    </xf>
    <xf numFmtId="172" fontId="44" fillId="0" borderId="0" xfId="0" applyNumberFormat="1" applyFont="1" applyFill="1" applyAlignment="1">
      <alignment horizontal="center" vertical="center"/>
    </xf>
    <xf numFmtId="172" fontId="46" fillId="0" borderId="0" xfId="185" applyNumberFormat="1" applyFont="1" applyFill="1" applyAlignment="1" applyProtection="1">
      <alignment vertical="center"/>
      <protection hidden="1"/>
    </xf>
    <xf numFmtId="49" fontId="47" fillId="0" borderId="0" xfId="0" applyNumberFormat="1" applyFont="1" applyFill="1" applyAlignment="1">
      <alignment horizontal="center" vertical="center"/>
    </xf>
    <xf numFmtId="172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Alignment="1">
      <alignment horizontal="center" vertical="center"/>
    </xf>
    <xf numFmtId="0" fontId="2" fillId="55" borderId="0" xfId="185" applyFill="1" applyAlignment="1" applyProtection="1">
      <alignment vertical="center"/>
      <protection/>
    </xf>
    <xf numFmtId="172" fontId="8" fillId="0" borderId="19" xfId="212" applyNumberFormat="1" applyFont="1" applyFill="1" applyBorder="1" applyAlignment="1">
      <alignment horizontal="center" vertical="center"/>
      <protection/>
    </xf>
    <xf numFmtId="172" fontId="8" fillId="0" borderId="20" xfId="212" applyNumberFormat="1" applyFont="1" applyFill="1" applyBorder="1" applyAlignment="1">
      <alignment horizontal="center" vertical="center"/>
      <protection/>
    </xf>
    <xf numFmtId="0" fontId="0" fillId="56" borderId="0" xfId="0" applyFill="1" applyAlignment="1">
      <alignment/>
    </xf>
    <xf numFmtId="172" fontId="8" fillId="0" borderId="26" xfId="208" applyNumberFormat="1" applyFont="1" applyFill="1" applyBorder="1" applyAlignment="1">
      <alignment horizontal="center" vertical="center"/>
      <protection/>
    </xf>
    <xf numFmtId="172" fontId="55" fillId="0" borderId="0" xfId="185" applyNumberFormat="1" applyFont="1" applyFill="1" applyAlignment="1" applyProtection="1">
      <alignment vertical="center"/>
      <protection/>
    </xf>
    <xf numFmtId="172" fontId="60" fillId="0" borderId="0" xfId="185" applyNumberFormat="1" applyFont="1" applyFill="1" applyAlignment="1" applyProtection="1">
      <alignment vertical="center"/>
      <protection/>
    </xf>
    <xf numFmtId="172" fontId="9" fillId="0" borderId="22" xfId="212" applyNumberFormat="1" applyFont="1" applyFill="1" applyBorder="1" applyAlignment="1">
      <alignment horizontal="center" vertical="center"/>
      <protection/>
    </xf>
    <xf numFmtId="172" fontId="9" fillId="0" borderId="20" xfId="212" applyNumberFormat="1" applyFont="1" applyFill="1" applyBorder="1" applyAlignment="1">
      <alignment horizontal="center" vertical="center"/>
      <protection/>
    </xf>
    <xf numFmtId="172" fontId="9" fillId="0" borderId="20" xfId="212" applyNumberFormat="1" applyFont="1" applyFill="1" applyBorder="1" applyAlignment="1">
      <alignment horizontal="center" vertical="center"/>
      <protection/>
    </xf>
    <xf numFmtId="172" fontId="8" fillId="0" borderId="20" xfId="212" applyNumberFormat="1" applyFont="1" applyFill="1" applyBorder="1" applyAlignment="1">
      <alignment horizontal="center" vertical="center"/>
      <protection/>
    </xf>
    <xf numFmtId="172" fontId="9" fillId="56" borderId="20" xfId="212" applyNumberFormat="1" applyFont="1" applyFill="1" applyBorder="1" applyAlignment="1">
      <alignment horizontal="center" vertical="center"/>
      <protection/>
    </xf>
    <xf numFmtId="172" fontId="9" fillId="0" borderId="20" xfId="212" applyNumberFormat="1" applyFont="1" applyFill="1" applyBorder="1" applyAlignment="1">
      <alignment horizontal="center" vertical="center" wrapText="1"/>
      <protection/>
    </xf>
    <xf numFmtId="172" fontId="9" fillId="0" borderId="20" xfId="212" applyNumberFormat="1" applyFont="1" applyFill="1" applyBorder="1" applyAlignment="1">
      <alignment horizontal="left" vertical="center"/>
      <protection/>
    </xf>
    <xf numFmtId="172" fontId="8" fillId="0" borderId="20" xfId="212" applyNumberFormat="1" applyFont="1" applyFill="1" applyBorder="1" applyAlignment="1">
      <alignment horizontal="center" vertical="center" wrapText="1"/>
      <protection/>
    </xf>
    <xf numFmtId="172" fontId="8" fillId="0" borderId="27" xfId="212" applyNumberFormat="1" applyFont="1" applyFill="1" applyBorder="1" applyAlignment="1">
      <alignment horizontal="center" vertical="center"/>
      <protection/>
    </xf>
    <xf numFmtId="0" fontId="0" fillId="0" borderId="0" xfId="208">
      <alignment/>
      <protection/>
    </xf>
    <xf numFmtId="172" fontId="7" fillId="0" borderId="0" xfId="208" applyNumberFormat="1" applyFont="1" applyFill="1" applyAlignment="1">
      <alignment vertical="center"/>
      <protection/>
    </xf>
    <xf numFmtId="172" fontId="4" fillId="0" borderId="0" xfId="208" applyNumberFormat="1" applyFont="1" applyFill="1" applyAlignment="1">
      <alignment vertical="center"/>
      <protection/>
    </xf>
    <xf numFmtId="172" fontId="0" fillId="0" borderId="0" xfId="208" applyNumberFormat="1" applyFont="1" applyFill="1" applyAlignment="1">
      <alignment vertical="center"/>
      <protection/>
    </xf>
    <xf numFmtId="0" fontId="0" fillId="0" borderId="0" xfId="208" applyFont="1" applyFill="1" applyAlignment="1">
      <alignment vertical="center"/>
      <protection/>
    </xf>
    <xf numFmtId="172" fontId="8" fillId="0" borderId="0" xfId="208" applyNumberFormat="1" applyFont="1" applyFill="1" applyAlignment="1">
      <alignment vertical="center"/>
      <protection/>
    </xf>
    <xf numFmtId="49" fontId="8" fillId="0" borderId="0" xfId="208" applyNumberFormat="1" applyFont="1" applyFill="1" applyAlignment="1">
      <alignment vertical="center"/>
      <protection/>
    </xf>
    <xf numFmtId="172" fontId="62" fillId="0" borderId="0" xfId="208" applyNumberFormat="1" applyFont="1" applyFill="1" applyBorder="1" applyAlignment="1">
      <alignment horizontal="left" vertical="center"/>
      <protection/>
    </xf>
    <xf numFmtId="0" fontId="8" fillId="0" borderId="0" xfId="208" applyFont="1" applyFill="1" applyAlignment="1">
      <alignment vertical="center"/>
      <protection/>
    </xf>
    <xf numFmtId="172" fontId="21" fillId="0" borderId="0" xfId="208" applyNumberFormat="1" applyFont="1" applyFill="1" applyAlignment="1">
      <alignment vertical="center"/>
      <protection/>
    </xf>
    <xf numFmtId="172" fontId="22" fillId="0" borderId="0" xfId="208" applyNumberFormat="1" applyFont="1" applyFill="1" applyBorder="1" applyAlignment="1">
      <alignment vertical="center"/>
      <protection/>
    </xf>
    <xf numFmtId="172" fontId="9" fillId="0" borderId="0" xfId="208" applyNumberFormat="1" applyFont="1" applyFill="1" applyBorder="1" applyAlignment="1">
      <alignment vertical="center"/>
      <protection/>
    </xf>
    <xf numFmtId="172" fontId="9" fillId="0" borderId="19" xfId="208" applyNumberFormat="1" applyFont="1" applyFill="1" applyBorder="1" applyAlignment="1">
      <alignment horizontal="center" vertical="center"/>
      <protection/>
    </xf>
    <xf numFmtId="172" fontId="9" fillId="0" borderId="26" xfId="208" applyNumberFormat="1" applyFont="1" applyFill="1" applyBorder="1" applyAlignment="1">
      <alignment horizontal="center" vertical="center"/>
      <protection/>
    </xf>
    <xf numFmtId="172" fontId="59" fillId="0" borderId="0" xfId="208" applyNumberFormat="1" applyFont="1" applyFill="1" applyAlignment="1">
      <alignment vertical="center"/>
      <protection/>
    </xf>
    <xf numFmtId="172" fontId="5" fillId="0" borderId="0" xfId="208" applyNumberFormat="1" applyFont="1" applyFill="1" applyAlignment="1">
      <alignment vertical="center"/>
      <protection/>
    </xf>
    <xf numFmtId="172" fontId="9" fillId="0" borderId="20" xfId="208" applyNumberFormat="1" applyFont="1" applyFill="1" applyBorder="1" applyAlignment="1">
      <alignment horizontal="center" vertical="center"/>
      <protection/>
    </xf>
    <xf numFmtId="172" fontId="8" fillId="0" borderId="20" xfId="208" applyNumberFormat="1" applyFont="1" applyFill="1" applyBorder="1" applyAlignment="1">
      <alignment horizontal="center" vertical="center"/>
      <protection/>
    </xf>
    <xf numFmtId="172" fontId="61" fillId="0" borderId="26" xfId="208" applyNumberFormat="1" applyFont="1" applyFill="1" applyBorder="1" applyAlignment="1">
      <alignment horizontal="center" vertical="center"/>
      <protection/>
    </xf>
    <xf numFmtId="49" fontId="9" fillId="0" borderId="26" xfId="208" applyNumberFormat="1" applyFont="1" applyFill="1" applyBorder="1" applyAlignment="1">
      <alignment horizontal="center" vertical="center"/>
      <protection/>
    </xf>
    <xf numFmtId="172" fontId="8" fillId="0" borderId="0" xfId="208" applyNumberFormat="1" applyFont="1" applyFill="1" applyBorder="1" applyAlignment="1">
      <alignment horizontal="center" vertical="center"/>
      <protection/>
    </xf>
    <xf numFmtId="172" fontId="9" fillId="0" borderId="20" xfId="208" applyNumberFormat="1" applyFont="1" applyFill="1" applyBorder="1" applyAlignment="1">
      <alignment horizontal="left" vertical="center"/>
      <protection/>
    </xf>
    <xf numFmtId="172" fontId="8" fillId="0" borderId="28" xfId="208" applyNumberFormat="1" applyFont="1" applyFill="1" applyBorder="1" applyAlignment="1">
      <alignment horizontal="center" vertical="center"/>
      <protection/>
    </xf>
    <xf numFmtId="172" fontId="9" fillId="0" borderId="29" xfId="208" applyNumberFormat="1" applyFont="1" applyFill="1" applyBorder="1" applyAlignment="1">
      <alignment horizontal="center" vertical="center"/>
      <protection/>
    </xf>
    <xf numFmtId="172" fontId="9" fillId="0" borderId="27" xfId="208" applyNumberFormat="1" applyFont="1" applyFill="1" applyBorder="1" applyAlignment="1">
      <alignment horizontal="center" vertical="center"/>
      <protection/>
    </xf>
    <xf numFmtId="172" fontId="8" fillId="56" borderId="0" xfId="208" applyNumberFormat="1" applyFont="1" applyFill="1" applyAlignment="1">
      <alignment vertical="center"/>
      <protection/>
    </xf>
    <xf numFmtId="0" fontId="23" fillId="56" borderId="0" xfId="208" applyFont="1" applyFill="1" applyAlignment="1">
      <alignment vertical="center"/>
      <protection/>
    </xf>
    <xf numFmtId="49" fontId="22" fillId="56" borderId="0" xfId="208" applyNumberFormat="1" applyFont="1" applyFill="1" applyAlignment="1">
      <alignment horizontal="left" vertical="center"/>
      <protection/>
    </xf>
    <xf numFmtId="0" fontId="9" fillId="0" borderId="0" xfId="208" applyFont="1" applyFill="1" applyAlignment="1">
      <alignment vertical="center"/>
      <protection/>
    </xf>
    <xf numFmtId="172" fontId="61" fillId="0" borderId="19" xfId="208" applyNumberFormat="1" applyFont="1" applyFill="1" applyBorder="1" applyAlignment="1">
      <alignment horizontal="center" vertical="center"/>
      <protection/>
    </xf>
    <xf numFmtId="172" fontId="8" fillId="0" borderId="20" xfId="208" applyNumberFormat="1" applyFont="1" applyFill="1" applyBorder="1" applyAlignment="1">
      <alignment horizontal="center" vertical="center"/>
      <protection/>
    </xf>
    <xf numFmtId="172" fontId="8" fillId="56" borderId="0" xfId="214" applyNumberFormat="1" applyFont="1" applyFill="1" applyAlignment="1">
      <alignment vertical="center"/>
      <protection/>
    </xf>
    <xf numFmtId="172" fontId="6" fillId="0" borderId="20" xfId="216" applyNumberFormat="1" applyFont="1" applyFill="1" applyBorder="1" applyAlignment="1">
      <alignment horizontal="center" vertical="center"/>
      <protection/>
    </xf>
    <xf numFmtId="172" fontId="6" fillId="0" borderId="20" xfId="207" applyNumberFormat="1" applyFont="1" applyFill="1" applyBorder="1" applyAlignment="1">
      <alignment horizontal="left" vertical="center"/>
      <protection/>
    </xf>
    <xf numFmtId="172" fontId="6" fillId="0" borderId="20" xfId="0" applyNumberFormat="1" applyFont="1" applyFill="1" applyBorder="1" applyAlignment="1" quotePrefix="1">
      <alignment horizontal="center" vertical="center" wrapText="1"/>
    </xf>
    <xf numFmtId="172" fontId="4" fillId="0" borderId="0" xfId="0" applyNumberFormat="1" applyFont="1" applyFill="1" applyAlignment="1">
      <alignment vertical="center"/>
    </xf>
    <xf numFmtId="172" fontId="6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172" fontId="20" fillId="0" borderId="0" xfId="0" applyNumberFormat="1" applyFont="1" applyAlignment="1">
      <alignment vertical="center"/>
    </xf>
    <xf numFmtId="172" fontId="64" fillId="0" borderId="0" xfId="0" applyNumberFormat="1" applyFont="1" applyAlignment="1">
      <alignment horizontal="center" vertical="center"/>
    </xf>
    <xf numFmtId="172" fontId="59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72" fontId="65" fillId="0" borderId="0" xfId="0" applyNumberFormat="1" applyFon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65" fillId="0" borderId="0" xfId="0" applyNumberFormat="1" applyFont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72" fontId="66" fillId="0" borderId="2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vertical="center"/>
    </xf>
    <xf numFmtId="172" fontId="66" fillId="0" borderId="20" xfId="0" applyNumberFormat="1" applyFont="1" applyFill="1" applyBorder="1" applyAlignment="1">
      <alignment horizontal="left" vertical="center"/>
    </xf>
    <xf numFmtId="172" fontId="66" fillId="0" borderId="20" xfId="0" applyNumberFormat="1" applyFont="1" applyFill="1" applyBorder="1" applyAlignment="1">
      <alignment horizontal="center" vertical="center"/>
    </xf>
    <xf numFmtId="172" fontId="4" fillId="0" borderId="0" xfId="212" applyNumberFormat="1" applyFont="1" applyFill="1" applyAlignment="1">
      <alignment vertical="center"/>
      <protection/>
    </xf>
    <xf numFmtId="172" fontId="5" fillId="0" borderId="0" xfId="212" applyNumberFormat="1" applyFont="1" applyFill="1" applyAlignment="1">
      <alignment vertical="center"/>
      <protection/>
    </xf>
    <xf numFmtId="172" fontId="59" fillId="0" borderId="0" xfId="212" applyNumberFormat="1" applyFont="1" applyFill="1" applyAlignment="1">
      <alignment vertical="center"/>
      <protection/>
    </xf>
    <xf numFmtId="172" fontId="8" fillId="0" borderId="0" xfId="212" applyNumberFormat="1" applyFont="1" applyFill="1" applyAlignment="1">
      <alignment vertical="center"/>
      <protection/>
    </xf>
    <xf numFmtId="49" fontId="8" fillId="0" borderId="0" xfId="212" applyNumberFormat="1" applyFont="1" applyFill="1" applyAlignment="1">
      <alignment vertical="center"/>
      <protection/>
    </xf>
    <xf numFmtId="0" fontId="0" fillId="0" borderId="0" xfId="212">
      <alignment/>
      <protection/>
    </xf>
    <xf numFmtId="172" fontId="7" fillId="0" borderId="0" xfId="212" applyNumberFormat="1" applyFont="1" applyFill="1" applyAlignment="1">
      <alignment vertical="center"/>
      <protection/>
    </xf>
    <xf numFmtId="172" fontId="44" fillId="0" borderId="3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172" fontId="13" fillId="0" borderId="27" xfId="0" applyNumberFormat="1" applyFont="1" applyFill="1" applyBorder="1" applyAlignment="1">
      <alignment horizontal="center" vertical="center"/>
    </xf>
    <xf numFmtId="172" fontId="13" fillId="0" borderId="31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Alignment="1">
      <alignment horizontal="left" vertical="center"/>
    </xf>
    <xf numFmtId="172" fontId="9" fillId="0" borderId="20" xfId="0" applyNumberFormat="1" applyFont="1" applyFill="1" applyBorder="1" applyAlignment="1">
      <alignment horizontal="left" vertical="center"/>
    </xf>
    <xf numFmtId="172" fontId="6" fillId="0" borderId="20" xfId="0" applyNumberFormat="1" applyFont="1" applyFill="1" applyBorder="1" applyAlignment="1">
      <alignment horizontal="left" vertical="center"/>
    </xf>
    <xf numFmtId="0" fontId="0" fillId="0" borderId="0" xfId="208" applyFont="1" applyFill="1" applyAlignment="1">
      <alignment horizontal="right" vertical="center"/>
      <protection/>
    </xf>
    <xf numFmtId="172" fontId="6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55" fillId="0" borderId="0" xfId="185" applyFont="1" applyFill="1" applyAlignment="1" applyProtection="1">
      <alignment/>
      <protection/>
    </xf>
    <xf numFmtId="49" fontId="6" fillId="0" borderId="19" xfId="21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 wrapText="1"/>
    </xf>
    <xf numFmtId="49" fontId="6" fillId="0" borderId="22" xfId="215" applyNumberFormat="1" applyFont="1" applyFill="1" applyBorder="1" applyAlignment="1">
      <alignment horizontal="center" vertical="center"/>
      <protection/>
    </xf>
    <xf numFmtId="172" fontId="6" fillId="0" borderId="20" xfId="215" applyNumberFormat="1" applyFont="1" applyFill="1" applyBorder="1" applyAlignment="1">
      <alignment horizontal="center" vertical="center"/>
      <protection/>
    </xf>
    <xf numFmtId="49" fontId="6" fillId="0" borderId="20" xfId="215" applyNumberFormat="1" applyFont="1" applyFill="1" applyBorder="1" applyAlignment="1">
      <alignment horizontal="center" vertical="center"/>
      <protection/>
    </xf>
    <xf numFmtId="172" fontId="6" fillId="0" borderId="23" xfId="215" applyNumberFormat="1" applyFont="1" applyFill="1" applyBorder="1" applyAlignment="1">
      <alignment horizontal="center" vertical="center"/>
      <protection/>
    </xf>
    <xf numFmtId="172" fontId="16" fillId="0" borderId="0" xfId="185" applyNumberFormat="1" applyFont="1" applyFill="1" applyAlignment="1" applyProtection="1">
      <alignment vertical="center"/>
      <protection/>
    </xf>
    <xf numFmtId="49" fontId="45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206" applyFont="1" applyFill="1">
      <alignment/>
      <protection/>
    </xf>
    <xf numFmtId="0" fontId="0" fillId="0" borderId="0" xfId="0" applyFont="1" applyFill="1" applyAlignment="1">
      <alignment horizontal="right" vertical="center"/>
    </xf>
    <xf numFmtId="0" fontId="7" fillId="0" borderId="0" xfId="208" applyFont="1" applyFill="1" applyAlignment="1">
      <alignment vertical="center"/>
      <protection/>
    </xf>
    <xf numFmtId="172" fontId="7" fillId="0" borderId="0" xfId="0" applyNumberFormat="1" applyFont="1" applyAlignment="1">
      <alignment vertical="center"/>
    </xf>
    <xf numFmtId="172" fontId="65" fillId="0" borderId="0" xfId="0" applyNumberFormat="1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172" fontId="13" fillId="0" borderId="20" xfId="0" applyNumberFormat="1" applyFont="1" applyFill="1" applyBorder="1" applyAlignment="1" quotePrefix="1">
      <alignment horizontal="center" vertical="center"/>
    </xf>
    <xf numFmtId="172" fontId="54" fillId="0" borderId="0" xfId="215" applyNumberFormat="1" applyFont="1" applyFill="1" applyBorder="1" applyAlignment="1" quotePrefix="1">
      <alignment vertical="center"/>
      <protection/>
    </xf>
    <xf numFmtId="49" fontId="44" fillId="0" borderId="0" xfId="0" applyNumberFormat="1" applyFont="1" applyFill="1" applyAlignment="1">
      <alignment vertical="center"/>
    </xf>
    <xf numFmtId="172" fontId="6" fillId="0" borderId="20" xfId="0" applyNumberFormat="1" applyFont="1" applyFill="1" applyBorder="1" applyAlignment="1">
      <alignment horizontal="center" vertical="center" shrinkToFit="1"/>
    </xf>
    <xf numFmtId="172" fontId="9" fillId="0" borderId="22" xfId="208" applyNumberFormat="1" applyFont="1" applyFill="1" applyBorder="1" applyAlignment="1">
      <alignment horizontal="center" vertical="center"/>
      <protection/>
    </xf>
    <xf numFmtId="172" fontId="9" fillId="0" borderId="32" xfId="208" applyNumberFormat="1" applyFont="1" applyFill="1" applyBorder="1" applyAlignment="1">
      <alignment horizontal="center" vertical="center"/>
      <protection/>
    </xf>
    <xf numFmtId="172" fontId="8" fillId="0" borderId="20" xfId="208" applyNumberFormat="1" applyFont="1" applyFill="1" applyBorder="1" applyAlignment="1">
      <alignment horizontal="center" vertical="center" wrapText="1"/>
      <protection/>
    </xf>
    <xf numFmtId="49" fontId="22" fillId="0" borderId="0" xfId="208" applyNumberFormat="1" applyFont="1" applyFill="1" applyAlignment="1">
      <alignment vertical="center"/>
      <protection/>
    </xf>
    <xf numFmtId="0" fontId="13" fillId="0" borderId="0" xfId="0" applyFont="1" applyAlignment="1">
      <alignment horizontal="center"/>
    </xf>
    <xf numFmtId="172" fontId="8" fillId="0" borderId="20" xfId="208" applyNumberFormat="1" applyFont="1" applyFill="1" applyBorder="1" applyAlignment="1" quotePrefix="1">
      <alignment horizontal="center" vertical="center"/>
      <protection/>
    </xf>
    <xf numFmtId="49" fontId="6" fillId="0" borderId="27" xfId="215" applyNumberFormat="1" applyFont="1" applyFill="1" applyBorder="1" applyAlignment="1">
      <alignment horizontal="center" vertical="center"/>
      <protection/>
    </xf>
    <xf numFmtId="172" fontId="6" fillId="0" borderId="28" xfId="215" applyNumberFormat="1" applyFont="1" applyFill="1" applyBorder="1" applyAlignment="1">
      <alignment horizontal="center" vertical="center"/>
      <protection/>
    </xf>
    <xf numFmtId="172" fontId="94" fillId="0" borderId="0" xfId="207" applyNumberFormat="1" applyFont="1" applyFill="1" applyBorder="1" applyAlignment="1">
      <alignment horizontal="left" vertical="center"/>
      <protection/>
    </xf>
    <xf numFmtId="172" fontId="6" fillId="0" borderId="20" xfId="207" applyNumberFormat="1" applyFont="1" applyFill="1" applyBorder="1" applyAlignment="1">
      <alignment horizontal="center" vertical="center"/>
      <protection/>
    </xf>
    <xf numFmtId="172" fontId="9" fillId="0" borderId="19" xfId="207" applyNumberFormat="1" applyFont="1" applyFill="1" applyBorder="1" applyAlignment="1" quotePrefix="1">
      <alignment horizontal="center" vertical="center"/>
      <protection/>
    </xf>
    <xf numFmtId="172" fontId="67" fillId="0" borderId="0" xfId="0" applyNumberFormat="1" applyFont="1" applyFill="1" applyAlignment="1">
      <alignment vertical="center"/>
    </xf>
    <xf numFmtId="172" fontId="6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66" fillId="0" borderId="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72" fontId="13" fillId="0" borderId="0" xfId="206" applyNumberFormat="1" applyFont="1" applyFill="1" applyBorder="1" applyAlignment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66" fillId="58" borderId="20" xfId="0" applyNumberFormat="1" applyFont="1" applyFill="1" applyBorder="1" applyAlignment="1">
      <alignment horizontal="left" vertical="center"/>
    </xf>
    <xf numFmtId="172" fontId="66" fillId="58" borderId="20" xfId="0" applyNumberFormat="1" applyFont="1" applyFill="1" applyBorder="1" applyAlignment="1">
      <alignment horizontal="center" vertical="center"/>
    </xf>
    <xf numFmtId="172" fontId="7" fillId="58" borderId="20" xfId="0" applyNumberFormat="1" applyFont="1" applyFill="1" applyBorder="1" applyAlignment="1">
      <alignment horizontal="center" vertical="center"/>
    </xf>
    <xf numFmtId="172" fontId="7" fillId="58" borderId="20" xfId="0" applyNumberFormat="1" applyFont="1" applyFill="1" applyBorder="1" applyAlignment="1">
      <alignment horizontal="center" vertical="center"/>
    </xf>
    <xf numFmtId="172" fontId="66" fillId="58" borderId="20" xfId="0" applyNumberFormat="1" applyFont="1" applyFill="1" applyBorder="1" applyAlignment="1">
      <alignment horizontal="center" vertical="center"/>
    </xf>
    <xf numFmtId="172" fontId="67" fillId="58" borderId="0" xfId="0" applyNumberFormat="1" applyFont="1" applyFill="1" applyAlignment="1">
      <alignment vertical="center"/>
    </xf>
    <xf numFmtId="172" fontId="66" fillId="58" borderId="0" xfId="0" applyNumberFormat="1" applyFont="1" applyFill="1" applyBorder="1" applyAlignment="1">
      <alignment horizontal="left" vertical="center"/>
    </xf>
    <xf numFmtId="172" fontId="66" fillId="0" borderId="0" xfId="0" applyNumberFormat="1" applyFont="1" applyFill="1" applyBorder="1" applyAlignment="1">
      <alignment vertical="center"/>
    </xf>
    <xf numFmtId="172" fontId="13" fillId="59" borderId="0" xfId="0" applyNumberFormat="1" applyFont="1" applyFill="1" applyBorder="1" applyAlignment="1">
      <alignment horizontal="center" vertical="center"/>
    </xf>
    <xf numFmtId="49" fontId="9" fillId="0" borderId="20" xfId="212" applyNumberFormat="1" applyFont="1" applyFill="1" applyBorder="1" applyAlignment="1" quotePrefix="1">
      <alignment horizontal="center" vertical="center"/>
      <protection/>
    </xf>
    <xf numFmtId="172" fontId="8" fillId="59" borderId="20" xfId="212" applyNumberFormat="1" applyFont="1" applyFill="1" applyBorder="1" applyAlignment="1">
      <alignment horizontal="center" vertical="center"/>
      <protection/>
    </xf>
    <xf numFmtId="49" fontId="13" fillId="0" borderId="19" xfId="0" applyNumberFormat="1" applyFont="1" applyFill="1" applyBorder="1" applyAlignment="1">
      <alignment horizontal="center" vertical="center"/>
    </xf>
    <xf numFmtId="172" fontId="9" fillId="0" borderId="0" xfId="207" applyNumberFormat="1" applyFont="1" applyFill="1" applyBorder="1" applyAlignment="1">
      <alignment horizontal="left" vertical="center"/>
      <protection/>
    </xf>
    <xf numFmtId="172" fontId="8" fillId="59" borderId="20" xfId="208" applyNumberFormat="1" applyFont="1" applyFill="1" applyBorder="1" applyAlignment="1">
      <alignment horizontal="center" vertical="center"/>
      <protection/>
    </xf>
    <xf numFmtId="172" fontId="8" fillId="59" borderId="20" xfId="208" applyNumberFormat="1" applyFont="1" applyFill="1" applyBorder="1" applyAlignment="1">
      <alignment horizontal="center" vertical="center" wrapText="1"/>
      <protection/>
    </xf>
    <xf numFmtId="172" fontId="8" fillId="59" borderId="20" xfId="208" applyNumberFormat="1" applyFont="1" applyFill="1" applyBorder="1" applyAlignment="1" quotePrefix="1">
      <alignment horizontal="center" vertical="center"/>
      <protection/>
    </xf>
    <xf numFmtId="172" fontId="8" fillId="59" borderId="20" xfId="208" applyNumberFormat="1" applyFont="1" applyFill="1" applyBorder="1" applyAlignment="1">
      <alignment horizontal="center" vertical="center"/>
      <protection/>
    </xf>
    <xf numFmtId="0" fontId="3" fillId="54" borderId="0" xfId="0" applyFont="1" applyFill="1" applyAlignment="1">
      <alignment horizontal="center" vertical="center"/>
    </xf>
    <xf numFmtId="0" fontId="4" fillId="54" borderId="0" xfId="0" applyFont="1" applyFill="1" applyAlignment="1">
      <alignment horizontal="center" vertical="center"/>
    </xf>
    <xf numFmtId="172" fontId="4" fillId="0" borderId="0" xfId="212" applyNumberFormat="1" applyFont="1" applyFill="1" applyAlignment="1">
      <alignment horizontal="center" vertical="center"/>
      <protection/>
    </xf>
    <xf numFmtId="172" fontId="5" fillId="0" borderId="0" xfId="212" applyNumberFormat="1" applyFont="1" applyFill="1" applyAlignment="1">
      <alignment horizontal="center" vertical="center"/>
      <protection/>
    </xf>
    <xf numFmtId="172" fontId="59" fillId="0" borderId="0" xfId="212" applyNumberFormat="1" applyFont="1" applyFill="1" applyAlignment="1">
      <alignment horizontal="center" vertical="center"/>
      <protection/>
    </xf>
    <xf numFmtId="172" fontId="8" fillId="0" borderId="33" xfId="212" applyNumberFormat="1" applyFont="1" applyFill="1" applyBorder="1" applyAlignment="1">
      <alignment horizontal="center" vertical="center"/>
      <protection/>
    </xf>
    <xf numFmtId="172" fontId="8" fillId="0" borderId="34" xfId="212" applyNumberFormat="1" applyFont="1" applyFill="1" applyBorder="1" applyAlignment="1">
      <alignment horizontal="center" vertical="center"/>
      <protection/>
    </xf>
    <xf numFmtId="172" fontId="8" fillId="0" borderId="19" xfId="212" applyNumberFormat="1" applyFont="1" applyFill="1" applyBorder="1" applyAlignment="1">
      <alignment horizontal="center" vertical="center"/>
      <protection/>
    </xf>
    <xf numFmtId="172" fontId="8" fillId="0" borderId="20" xfId="212" applyNumberFormat="1" applyFont="1" applyFill="1" applyBorder="1" applyAlignment="1">
      <alignment horizontal="center" vertical="center"/>
      <protection/>
    </xf>
    <xf numFmtId="172" fontId="9" fillId="0" borderId="19" xfId="212" applyNumberFormat="1" applyFont="1" applyFill="1" applyBorder="1" applyAlignment="1">
      <alignment horizontal="center" vertical="center"/>
      <protection/>
    </xf>
    <xf numFmtId="172" fontId="4" fillId="0" borderId="0" xfId="208" applyNumberFormat="1" applyFont="1" applyFill="1" applyAlignment="1">
      <alignment horizontal="center" vertical="center"/>
      <protection/>
    </xf>
    <xf numFmtId="172" fontId="5" fillId="0" borderId="0" xfId="208" applyNumberFormat="1" applyFont="1" applyFill="1" applyAlignment="1">
      <alignment horizontal="center" vertical="center"/>
      <protection/>
    </xf>
    <xf numFmtId="172" fontId="59" fillId="0" borderId="0" xfId="208" applyNumberFormat="1" applyFont="1" applyFill="1" applyAlignment="1">
      <alignment horizontal="center" vertical="center"/>
      <protection/>
    </xf>
    <xf numFmtId="172" fontId="8" fillId="0" borderId="33" xfId="208" applyNumberFormat="1" applyFont="1" applyFill="1" applyBorder="1" applyAlignment="1">
      <alignment horizontal="center" vertical="center"/>
      <protection/>
    </xf>
    <xf numFmtId="172" fontId="8" fillId="0" borderId="35" xfId="208" applyNumberFormat="1" applyFont="1" applyFill="1" applyBorder="1" applyAlignment="1">
      <alignment horizontal="center" vertical="center"/>
      <protection/>
    </xf>
    <xf numFmtId="172" fontId="8" fillId="0" borderId="19" xfId="208" applyNumberFormat="1" applyFont="1" applyFill="1" applyBorder="1" applyAlignment="1">
      <alignment horizontal="center" vertical="center"/>
      <protection/>
    </xf>
    <xf numFmtId="172" fontId="8" fillId="0" borderId="26" xfId="208" applyNumberFormat="1" applyFont="1" applyFill="1" applyBorder="1" applyAlignment="1">
      <alignment horizontal="center" vertical="center"/>
      <protection/>
    </xf>
    <xf numFmtId="49" fontId="9" fillId="0" borderId="19" xfId="208" applyNumberFormat="1" applyFont="1" applyFill="1" applyBorder="1" applyAlignment="1">
      <alignment horizontal="center" vertical="center"/>
      <protection/>
    </xf>
    <xf numFmtId="172" fontId="44" fillId="0" borderId="0" xfId="0" applyNumberFormat="1" applyFont="1" applyFill="1" applyBorder="1" applyAlignment="1">
      <alignment horizontal="center" vertical="center"/>
    </xf>
    <xf numFmtId="172" fontId="49" fillId="0" borderId="21" xfId="0" applyNumberFormat="1" applyFont="1" applyFill="1" applyBorder="1" applyAlignment="1">
      <alignment horizontal="center" vertical="center"/>
    </xf>
    <xf numFmtId="172" fontId="49" fillId="0" borderId="36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172" fontId="44" fillId="0" borderId="27" xfId="0" applyNumberFormat="1" applyFont="1" applyFill="1" applyBorder="1" applyAlignment="1">
      <alignment horizontal="center" vertical="center"/>
    </xf>
    <xf numFmtId="172" fontId="44" fillId="0" borderId="37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44" fillId="0" borderId="33" xfId="0" applyNumberFormat="1" applyFont="1" applyFill="1" applyBorder="1" applyAlignment="1">
      <alignment horizontal="center" vertical="center"/>
    </xf>
    <xf numFmtId="172" fontId="44" fillId="0" borderId="38" xfId="0" applyNumberFormat="1" applyFont="1" applyFill="1" applyBorder="1" applyAlignment="1">
      <alignment horizontal="center" vertical="center"/>
    </xf>
    <xf numFmtId="172" fontId="44" fillId="0" borderId="19" xfId="0" applyNumberFormat="1" applyFont="1" applyFill="1" applyBorder="1" applyAlignment="1">
      <alignment horizontal="center" vertical="center"/>
    </xf>
    <xf numFmtId="172" fontId="44" fillId="0" borderId="21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2" fontId="9" fillId="0" borderId="33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172" fontId="44" fillId="0" borderId="33" xfId="0" applyNumberFormat="1" applyFont="1" applyFill="1" applyBorder="1" applyAlignment="1">
      <alignment vertical="center"/>
    </xf>
    <xf numFmtId="172" fontId="44" fillId="0" borderId="38" xfId="0" applyNumberFormat="1" applyFont="1" applyFill="1" applyBorder="1" applyAlignment="1">
      <alignment vertical="center"/>
    </xf>
    <xf numFmtId="49" fontId="44" fillId="0" borderId="21" xfId="0" applyNumberFormat="1" applyFont="1" applyFill="1" applyBorder="1" applyAlignment="1">
      <alignment horizontal="center" vertical="center"/>
    </xf>
    <xf numFmtId="172" fontId="44" fillId="56" borderId="21" xfId="0" applyNumberFormat="1" applyFont="1" applyFill="1" applyBorder="1" applyAlignment="1">
      <alignment horizontal="center" vertical="center"/>
    </xf>
    <xf numFmtId="172" fontId="44" fillId="56" borderId="30" xfId="0" applyNumberFormat="1" applyFont="1" applyFill="1" applyBorder="1" applyAlignment="1">
      <alignment horizontal="center" vertical="center"/>
    </xf>
    <xf numFmtId="172" fontId="44" fillId="0" borderId="19" xfId="0" applyNumberFormat="1" applyFont="1" applyBorder="1" applyAlignment="1">
      <alignment horizontal="center" vertical="center"/>
    </xf>
    <xf numFmtId="172" fontId="44" fillId="0" borderId="21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72" fontId="9" fillId="0" borderId="34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6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172" fontId="59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64" fillId="0" borderId="0" xfId="0" applyNumberFormat="1" applyFont="1" applyAlignment="1">
      <alignment horizontal="center" vertical="center"/>
    </xf>
    <xf numFmtId="0" fontId="4" fillId="0" borderId="0" xfId="206" applyFont="1" applyAlignment="1">
      <alignment horizontal="center" vertical="center"/>
      <protection/>
    </xf>
    <xf numFmtId="0" fontId="8" fillId="0" borderId="0" xfId="206" applyFont="1" applyAlignment="1">
      <alignment horizontal="center" vertical="center"/>
      <protection/>
    </xf>
    <xf numFmtId="0" fontId="9" fillId="0" borderId="0" xfId="206" applyFont="1" applyAlignment="1">
      <alignment horizontal="center" vertical="center"/>
      <protection/>
    </xf>
    <xf numFmtId="0" fontId="6" fillId="0" borderId="33" xfId="206" applyFont="1" applyBorder="1" applyAlignment="1">
      <alignment horizontal="center" vertical="center"/>
      <protection/>
    </xf>
    <xf numFmtId="0" fontId="6" fillId="0" borderId="38" xfId="206" applyFont="1" applyBorder="1" applyAlignment="1">
      <alignment horizontal="center" vertical="center"/>
      <protection/>
    </xf>
    <xf numFmtId="0" fontId="6" fillId="0" borderId="19" xfId="206" applyFont="1" applyBorder="1" applyAlignment="1">
      <alignment horizontal="center" vertical="center"/>
      <protection/>
    </xf>
    <xf numFmtId="0" fontId="6" fillId="0" borderId="21" xfId="206" applyFont="1" applyBorder="1" applyAlignment="1">
      <alignment horizontal="center" vertical="center"/>
      <protection/>
    </xf>
    <xf numFmtId="0" fontId="6" fillId="0" borderId="31" xfId="206" applyFont="1" applyBorder="1" applyAlignment="1">
      <alignment horizontal="center" vertical="center"/>
      <protection/>
    </xf>
    <xf numFmtId="0" fontId="6" fillId="0" borderId="42" xfId="206" applyFont="1" applyBorder="1" applyAlignment="1">
      <alignment horizontal="center" vertical="center"/>
      <protection/>
    </xf>
    <xf numFmtId="0" fontId="44" fillId="0" borderId="33" xfId="206" applyFont="1" applyFill="1" applyBorder="1" applyAlignment="1">
      <alignment horizontal="center" vertical="center"/>
      <protection/>
    </xf>
    <xf numFmtId="0" fontId="44" fillId="0" borderId="38" xfId="206" applyFont="1" applyFill="1" applyBorder="1" applyAlignment="1">
      <alignment horizontal="center" vertical="center"/>
      <protection/>
    </xf>
    <xf numFmtId="0" fontId="44" fillId="0" borderId="19" xfId="206" applyFont="1" applyFill="1" applyBorder="1" applyAlignment="1">
      <alignment horizontal="center" vertical="center"/>
      <protection/>
    </xf>
    <xf numFmtId="0" fontId="44" fillId="0" borderId="21" xfId="206" applyFont="1" applyFill="1" applyBorder="1" applyAlignment="1">
      <alignment horizontal="center" vertical="center"/>
      <protection/>
    </xf>
    <xf numFmtId="172" fontId="13" fillId="0" borderId="22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72" fontId="44" fillId="0" borderId="21" xfId="0" applyNumberFormat="1" applyFont="1" applyFill="1" applyBorder="1" applyAlignment="1">
      <alignment horizontal="center" vertical="center" wrapText="1"/>
    </xf>
    <xf numFmtId="172" fontId="44" fillId="0" borderId="3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72" fontId="6" fillId="0" borderId="33" xfId="215" applyNumberFormat="1" applyFont="1" applyFill="1" applyBorder="1" applyAlignment="1">
      <alignment horizontal="center" vertical="center"/>
      <protection/>
    </xf>
    <xf numFmtId="172" fontId="6" fillId="0" borderId="34" xfId="215" applyNumberFormat="1" applyFont="1" applyFill="1" applyBorder="1" applyAlignment="1">
      <alignment horizontal="center" vertical="center"/>
      <protection/>
    </xf>
    <xf numFmtId="172" fontId="6" fillId="0" borderId="19" xfId="215" applyNumberFormat="1" applyFont="1" applyFill="1" applyBorder="1" applyAlignment="1">
      <alignment horizontal="center" vertical="center"/>
      <protection/>
    </xf>
    <xf numFmtId="172" fontId="6" fillId="0" borderId="20" xfId="215" applyNumberFormat="1" applyFont="1" applyFill="1" applyBorder="1" applyAlignment="1">
      <alignment horizontal="center" vertical="center"/>
      <protection/>
    </xf>
    <xf numFmtId="172" fontId="44" fillId="0" borderId="30" xfId="0" applyNumberFormat="1" applyFont="1" applyFill="1" applyBorder="1" applyAlignment="1">
      <alignment horizontal="center" vertical="center"/>
    </xf>
    <xf numFmtId="172" fontId="44" fillId="0" borderId="41" xfId="0" applyNumberFormat="1" applyFont="1" applyFill="1" applyBorder="1" applyAlignment="1">
      <alignment horizontal="center" vertical="center"/>
    </xf>
    <xf numFmtId="172" fontId="44" fillId="0" borderId="34" xfId="0" applyNumberFormat="1" applyFont="1" applyFill="1" applyBorder="1" applyAlignment="1">
      <alignment horizontal="center" vertical="center"/>
    </xf>
    <xf numFmtId="172" fontId="44" fillId="0" borderId="20" xfId="0" applyNumberFormat="1" applyFont="1" applyFill="1" applyBorder="1" applyAlignment="1">
      <alignment horizontal="center" vertical="center"/>
    </xf>
    <xf numFmtId="0" fontId="13" fillId="0" borderId="0" xfId="206" applyFont="1" applyAlignment="1">
      <alignment horizontal="center" vertical="center"/>
      <protection/>
    </xf>
    <xf numFmtId="0" fontId="44" fillId="0" borderId="0" xfId="206" applyFont="1" applyAlignment="1">
      <alignment horizontal="center" vertical="center"/>
      <protection/>
    </xf>
    <xf numFmtId="172" fontId="44" fillId="0" borderId="33" xfId="215" applyNumberFormat="1" applyFont="1" applyFill="1" applyBorder="1" applyAlignment="1">
      <alignment horizontal="center" vertical="center"/>
      <protection/>
    </xf>
    <xf numFmtId="172" fontId="44" fillId="0" borderId="34" xfId="215" applyNumberFormat="1" applyFont="1" applyFill="1" applyBorder="1" applyAlignment="1">
      <alignment horizontal="center" vertical="center"/>
      <protection/>
    </xf>
    <xf numFmtId="172" fontId="44" fillId="0" borderId="19" xfId="215" applyNumberFormat="1" applyFont="1" applyFill="1" applyBorder="1" applyAlignment="1">
      <alignment horizontal="center" vertical="center"/>
      <protection/>
    </xf>
    <xf numFmtId="172" fontId="44" fillId="0" borderId="20" xfId="215" applyNumberFormat="1" applyFont="1" applyFill="1" applyBorder="1" applyAlignment="1">
      <alignment horizontal="center" vertical="center"/>
      <protection/>
    </xf>
    <xf numFmtId="0" fontId="44" fillId="0" borderId="41" xfId="206" applyFont="1" applyBorder="1" applyAlignment="1">
      <alignment horizontal="center" vertical="center"/>
      <protection/>
    </xf>
    <xf numFmtId="0" fontId="44" fillId="0" borderId="30" xfId="206" applyFont="1" applyBorder="1" applyAlignment="1">
      <alignment horizontal="center" vertical="center"/>
      <protection/>
    </xf>
  </cellXfs>
  <cellStyles count="23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Hyperlink 2" xfId="186"/>
    <cellStyle name="Hyperlink 2 2" xfId="187"/>
    <cellStyle name="Hyperlink 2 3" xfId="188"/>
    <cellStyle name="Hyperlink 2_INDIA VIA PKL" xfId="189"/>
    <cellStyle name="Hyperlink 3" xfId="190"/>
    <cellStyle name="Input" xfId="191"/>
    <cellStyle name="Input 2" xfId="192"/>
    <cellStyle name="Input 3" xfId="193"/>
    <cellStyle name="Input 4" xfId="194"/>
    <cellStyle name="Input 5" xfId="195"/>
    <cellStyle name="Linked Cell" xfId="196"/>
    <cellStyle name="Linked Cell 2" xfId="197"/>
    <cellStyle name="Linked Cell 3" xfId="198"/>
    <cellStyle name="Linked Cell 4" xfId="199"/>
    <cellStyle name="Linked Cell 5" xfId="200"/>
    <cellStyle name="Neutral" xfId="201"/>
    <cellStyle name="Neutral 2" xfId="202"/>
    <cellStyle name="Neutral 3" xfId="203"/>
    <cellStyle name="Neutral 4" xfId="204"/>
    <cellStyle name="Neutral 5" xfId="205"/>
    <cellStyle name="Normal 2" xfId="206"/>
    <cellStyle name="Normal 2 2" xfId="207"/>
    <cellStyle name="Normal 2 3" xfId="208"/>
    <cellStyle name="Normal 2_INDIA VIA PKL" xfId="209"/>
    <cellStyle name="Normal 3" xfId="210"/>
    <cellStyle name="Normal 4" xfId="211"/>
    <cellStyle name="Normal 5" xfId="212"/>
    <cellStyle name="Normal 6" xfId="213"/>
    <cellStyle name="Normal_GSL SCHEDULE 09092010" xfId="214"/>
    <cellStyle name="Normal_HCM-PORT KELANG" xfId="215"/>
    <cellStyle name="Normal_INDIA VIA PKL" xfId="216"/>
    <cellStyle name="Normal_Sheet1" xfId="217"/>
    <cellStyle name="Note" xfId="218"/>
    <cellStyle name="Note 2" xfId="219"/>
    <cellStyle name="Note 3" xfId="220"/>
    <cellStyle name="Note 4" xfId="221"/>
    <cellStyle name="Note 5" xfId="222"/>
    <cellStyle name="Output" xfId="223"/>
    <cellStyle name="Output 2" xfId="224"/>
    <cellStyle name="Output 3" xfId="225"/>
    <cellStyle name="Output 4" xfId="226"/>
    <cellStyle name="Output 5" xfId="227"/>
    <cellStyle name="Percent" xfId="228"/>
    <cellStyle name="Title" xfId="229"/>
    <cellStyle name="Title 2" xfId="230"/>
    <cellStyle name="Title 3" xfId="231"/>
    <cellStyle name="Title 4" xfId="232"/>
    <cellStyle name="Title 5" xfId="233"/>
    <cellStyle name="Total" xfId="234"/>
    <cellStyle name="Total 2" xfId="235"/>
    <cellStyle name="Total 3" xfId="236"/>
    <cellStyle name="Total 4" xfId="237"/>
    <cellStyle name="Total 5" xfId="238"/>
    <cellStyle name="Warning Text" xfId="239"/>
    <cellStyle name="Warning Text 2" xfId="240"/>
    <cellStyle name="Warning Text 3" xfId="241"/>
    <cellStyle name="Warning Text 4" xfId="242"/>
    <cellStyle name="Warning Text 5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.truc\AppData\Local\Microsoft\Windows\Temporary%20Internet%20Files\Content.Outlook\VF6HD4RX\ZIM%20SCHEDULE%201804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ZCP - DIRECT PORT CALL"/>
      <sheetName val="CEC"/>
      <sheetName val="U.S.(N.ATLANTIC) - ZCP"/>
      <sheetName val=" PANAMA"/>
      <sheetName val="VENEZUELA"/>
      <sheetName val="U.S GULF PORTS (ZCP)"/>
      <sheetName val="US GULF &amp; CARIBBEAN"/>
      <sheetName val="CARIBBEAN PORTS"/>
      <sheetName val="CUBA"/>
      <sheetName val="SOUTH AMERICA"/>
      <sheetName val="SOUTH AMERICA (ASE)"/>
      <sheetName val="ASE - CAT LAI"/>
      <sheetName val="NORTHWEST AMERICA"/>
      <sheetName val="CANADA"/>
      <sheetName val="TURKEY (EMX)"/>
      <sheetName val="WEST-MED (EMX)"/>
      <sheetName val="TURKEY (AME)"/>
      <sheetName val="CIS (EMX)"/>
      <sheetName val="ADRIATIC (AME)"/>
      <sheetName val="ISRAEL (AME)"/>
      <sheetName val="ISRAEL (EMX)"/>
      <sheetName val="KOPER (AME) for DG"/>
      <sheetName val="Z7S - DIRECT US"/>
      <sheetName val="DIRECT N.ATLANTIC"/>
      <sheetName val="U.S GULF PORTS "/>
    </sheetNames>
    <sheetDataSet>
      <sheetData sheetId="1">
        <row r="24">
          <cell r="A24" t="str">
            <v>Schedule is subject to change without prior notice</v>
          </cell>
        </row>
        <row r="25">
          <cell r="A25" t="str">
            <v>For booking, please contact our office:</v>
          </cell>
        </row>
        <row r="26">
          <cell r="A26" t="str">
            <v>ZIM VIETNAM LLC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29"/>
  <sheetViews>
    <sheetView tabSelected="1" zoomScalePageLayoutView="0" workbookViewId="0" topLeftCell="A1">
      <selection activeCell="O15" sqref="O15"/>
    </sheetView>
  </sheetViews>
  <sheetFormatPr defaultColWidth="9.28125" defaultRowHeight="30" customHeight="1"/>
  <cols>
    <col min="1" max="1" width="9.28125" style="11" customWidth="1"/>
    <col min="2" max="6" width="9.28125" style="7" customWidth="1"/>
    <col min="7" max="7" width="11.7109375" style="7" customWidth="1"/>
    <col min="8" max="8" width="9.28125" style="11" customWidth="1"/>
    <col min="9" max="10" width="9.28125" style="7" customWidth="1"/>
    <col min="11" max="11" width="27.57421875" style="7" customWidth="1"/>
    <col min="12" max="12" width="0" style="7" hidden="1" customWidth="1"/>
    <col min="13" max="16384" width="9.28125" style="7" customWidth="1"/>
  </cols>
  <sheetData>
    <row r="1" spans="1:11" ht="30" customHeight="1">
      <c r="A1" s="392" t="s">
        <v>32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30" customHeight="1">
      <c r="A2" s="391" t="s">
        <v>39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="8" customFormat="1" ht="24.75" customHeight="1">
      <c r="B3" s="6" t="s">
        <v>33</v>
      </c>
    </row>
    <row r="4" s="8" customFormat="1" ht="24.75" customHeight="1">
      <c r="B4" s="6"/>
    </row>
    <row r="5" spans="1:9" s="8" customFormat="1" ht="24.75" customHeight="1">
      <c r="A5" s="9" t="s">
        <v>0</v>
      </c>
      <c r="B5" s="246" t="s">
        <v>96</v>
      </c>
      <c r="H5" s="9" t="s">
        <v>0</v>
      </c>
      <c r="I5" s="46" t="s">
        <v>227</v>
      </c>
    </row>
    <row r="6" spans="1:9" s="8" customFormat="1" ht="24.75" customHeight="1">
      <c r="A6" s="9" t="s">
        <v>0</v>
      </c>
      <c r="B6" s="46" t="s">
        <v>95</v>
      </c>
      <c r="H6" s="9" t="s">
        <v>0</v>
      </c>
      <c r="I6" s="46" t="s">
        <v>228</v>
      </c>
    </row>
    <row r="7" spans="1:9" s="8" customFormat="1" ht="24.75" customHeight="1">
      <c r="A7" s="9" t="s">
        <v>0</v>
      </c>
      <c r="B7" s="46" t="s">
        <v>159</v>
      </c>
      <c r="H7" s="9" t="s">
        <v>0</v>
      </c>
      <c r="I7" s="46" t="s">
        <v>229</v>
      </c>
    </row>
    <row r="8" spans="1:9" s="8" customFormat="1" ht="24.75" customHeight="1">
      <c r="A8" s="9" t="s">
        <v>0</v>
      </c>
      <c r="B8" s="46" t="s">
        <v>160</v>
      </c>
      <c r="H8" s="9" t="s">
        <v>0</v>
      </c>
      <c r="I8" s="46" t="s">
        <v>230</v>
      </c>
    </row>
    <row r="9" spans="1:9" s="8" customFormat="1" ht="24.75" customHeight="1">
      <c r="A9" s="9" t="s">
        <v>0</v>
      </c>
      <c r="B9" s="46" t="s">
        <v>161</v>
      </c>
      <c r="H9" s="9" t="s">
        <v>0</v>
      </c>
      <c r="I9" s="46" t="s">
        <v>231</v>
      </c>
    </row>
    <row r="10" spans="1:9" s="8" customFormat="1" ht="24.75" customHeight="1">
      <c r="A10" s="9" t="s">
        <v>0</v>
      </c>
      <c r="B10" s="46" t="s">
        <v>162</v>
      </c>
      <c r="H10" s="9" t="s">
        <v>0</v>
      </c>
      <c r="I10" s="46" t="s">
        <v>232</v>
      </c>
    </row>
    <row r="11" spans="1:9" s="8" customFormat="1" ht="24.75" customHeight="1">
      <c r="A11" s="9" t="s">
        <v>0</v>
      </c>
      <c r="B11" s="46" t="s">
        <v>163</v>
      </c>
      <c r="H11" s="9" t="s">
        <v>0</v>
      </c>
      <c r="I11" s="92" t="s">
        <v>233</v>
      </c>
    </row>
    <row r="12" spans="1:9" s="8" customFormat="1" ht="24.75" customHeight="1">
      <c r="A12" s="9" t="s">
        <v>0</v>
      </c>
      <c r="B12" s="46" t="s">
        <v>164</v>
      </c>
      <c r="H12" s="9" t="s">
        <v>0</v>
      </c>
      <c r="I12" s="92" t="s">
        <v>234</v>
      </c>
    </row>
    <row r="13" spans="1:9" s="8" customFormat="1" ht="24.75" customHeight="1">
      <c r="A13" s="9" t="s">
        <v>0</v>
      </c>
      <c r="B13" s="46" t="s">
        <v>165</v>
      </c>
      <c r="H13" s="9" t="s">
        <v>0</v>
      </c>
      <c r="I13" s="92" t="s">
        <v>261</v>
      </c>
    </row>
    <row r="14" s="8" customFormat="1" ht="24.75" customHeight="1">
      <c r="A14" s="9"/>
    </row>
    <row r="15" s="8" customFormat="1" ht="24.75" customHeight="1"/>
    <row r="16" s="8" customFormat="1" ht="24.75" customHeight="1"/>
    <row r="17" s="8" customFormat="1" ht="24.75" customHeight="1"/>
    <row r="18" spans="1:10" ht="18" customHeight="1">
      <c r="A18" s="54" t="s">
        <v>7</v>
      </c>
      <c r="G18" s="19"/>
      <c r="H18" s="7"/>
      <c r="I18" s="20"/>
      <c r="J18" s="19"/>
    </row>
    <row r="19" spans="1:10" s="19" customFormat="1" ht="18" customHeight="1">
      <c r="A19" s="19" t="s">
        <v>295</v>
      </c>
      <c r="B19" s="21"/>
      <c r="C19" s="18"/>
      <c r="D19" s="18"/>
      <c r="H19" s="7"/>
      <c r="I19" s="20"/>
      <c r="J19" s="22"/>
    </row>
    <row r="20" spans="1:10" s="22" customFormat="1" ht="18" customHeight="1">
      <c r="A20" s="19"/>
      <c r="B20" s="21"/>
      <c r="G20" s="19"/>
      <c r="H20" s="7"/>
      <c r="J20" s="20"/>
    </row>
    <row r="21" spans="1:10" ht="19.5" customHeight="1">
      <c r="A21" s="53" t="s">
        <v>36</v>
      </c>
      <c r="C21" s="23"/>
      <c r="D21" s="23"/>
      <c r="E21" s="23"/>
      <c r="F21" s="24"/>
      <c r="G21" s="19"/>
      <c r="H21" s="7"/>
      <c r="J21" s="20"/>
    </row>
    <row r="22" spans="1:10" ht="19.5" customHeight="1">
      <c r="A22" s="22" t="s">
        <v>41</v>
      </c>
      <c r="C22" s="23"/>
      <c r="D22" s="23"/>
      <c r="E22" s="23"/>
      <c r="G22" s="19"/>
      <c r="H22" s="10"/>
      <c r="J22" s="20"/>
    </row>
    <row r="23" spans="1:10" ht="19.5" customHeight="1">
      <c r="A23" s="73" t="s">
        <v>84</v>
      </c>
      <c r="C23" s="23"/>
      <c r="D23" s="23"/>
      <c r="E23" s="23"/>
      <c r="H23" s="10"/>
      <c r="J23" s="20"/>
    </row>
    <row r="24" spans="1:8" ht="19.5" customHeight="1">
      <c r="A24" s="73" t="s">
        <v>85</v>
      </c>
      <c r="B24" s="22"/>
      <c r="D24" s="23"/>
      <c r="E24" s="23"/>
      <c r="H24" s="61"/>
    </row>
    <row r="25" spans="1:8" ht="19.5" customHeight="1">
      <c r="A25" s="23" t="s">
        <v>40</v>
      </c>
      <c r="H25" s="61"/>
    </row>
    <row r="26" spans="1:8" ht="19.5" customHeight="1">
      <c r="A26" s="73"/>
      <c r="H26" s="46"/>
    </row>
    <row r="27" spans="1:8" ht="19.5" customHeight="1">
      <c r="A27" s="23"/>
      <c r="H27" s="7"/>
    </row>
    <row r="28" spans="2:8" ht="19.5" customHeight="1">
      <c r="B28" s="12"/>
      <c r="H28" s="7"/>
    </row>
    <row r="29" ht="19.5" customHeight="1">
      <c r="H29" s="7"/>
    </row>
    <row r="30" ht="15.75" customHeight="1"/>
  </sheetData>
  <sheetProtection/>
  <mergeCells count="2">
    <mergeCell ref="A2:K2"/>
    <mergeCell ref="A1:K1"/>
  </mergeCells>
  <hyperlinks>
    <hyperlink ref="B5" location="CVX!A1" display="01. CHINA-VIETNAM EXPRESS"/>
    <hyperlink ref="B8" location="VTS!A1" display="04. VIETNAM THAILAND STRAIT EXPRESS"/>
    <hyperlink ref="I6" location="KOLKATA!A1" display="11. KOLKATA"/>
    <hyperlink ref="I5" location="CHITAGONG!A1" display="10. CHITAGONG"/>
    <hyperlink ref="B13" location="INDONESIA!A1" display="09. INDONESIA"/>
    <hyperlink ref="B10" location="MANILA!A1" display="06. MANILA"/>
    <hyperlink ref="B12" location="MALAYSIA!A1" display="08. MALAYSIA"/>
    <hyperlink ref="B11" location="MYANMAR!A1" display="07. MYANMAR"/>
    <hyperlink ref="B9" location="'SOUTH CHINA'!A1" display="05. SOUTH CHINA"/>
    <hyperlink ref="I8" location="'WEST AFRICA'!A1" display="13. WEST AFRICA"/>
    <hyperlink ref="I9" location="'INDIA VIA PKL'!A1" display="14. INDIA VIA PKL"/>
    <hyperlink ref="I10" location="CHENNAI!A1" display="15.CHENNAI"/>
    <hyperlink ref="I12" location="VISAK!A1" display="17. VISAK"/>
    <hyperlink ref="B6" location="CTX!A1" display="02.CHINA-THAILAND EXPRESS"/>
    <hyperlink ref="I11" location="'KARACHI VIA SHEKOU'!A1" display="16.KARACHI VIA SHEKOU"/>
    <hyperlink ref="I7" location="'CAI MEP TO SINGAPORE'!A1" display="12. CAI MEP TO SINGAPORE"/>
    <hyperlink ref="B7" location="'CT2'!A1" display="03.CHINA THAILAND SERVICE II"/>
    <hyperlink ref="I13" location="CNX!A1" display="18.CHINA NHAVA SHEVA EXPRESS(CNX)"/>
  </hyperlinks>
  <printOptions/>
  <pageMargins left="0.65" right="0.31" top="0.56" bottom="0.47" header="0.3" footer="0.12"/>
  <pageSetup horizontalDpi="180" verticalDpi="180" orientation="landscape" scale="94" r:id="rId1"/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E26" sqref="E26"/>
    </sheetView>
  </sheetViews>
  <sheetFormatPr defaultColWidth="8.7109375" defaultRowHeight="12.75"/>
  <cols>
    <col min="1" max="1" width="17.8515625" style="162" customWidth="1"/>
    <col min="2" max="2" width="8.7109375" style="165" customWidth="1"/>
    <col min="3" max="3" width="11.421875" style="162" customWidth="1"/>
    <col min="4" max="4" width="13.7109375" style="162" customWidth="1"/>
    <col min="5" max="5" width="18.421875" style="162" customWidth="1"/>
    <col min="6" max="6" width="11.28125" style="162" customWidth="1"/>
    <col min="7" max="7" width="9.8515625" style="162" customWidth="1"/>
    <col min="8" max="16384" width="8.7109375" style="162" customWidth="1"/>
  </cols>
  <sheetData>
    <row r="1" spans="1:7" s="301" customFormat="1" ht="33.75">
      <c r="A1" s="425" t="s">
        <v>19</v>
      </c>
      <c r="B1" s="425"/>
      <c r="C1" s="425"/>
      <c r="D1" s="425"/>
      <c r="E1" s="425"/>
      <c r="F1" s="425"/>
      <c r="G1" s="425"/>
    </row>
    <row r="2" spans="1:7" s="302" customFormat="1" ht="18.75" customHeight="1">
      <c r="A2" s="426" t="str">
        <f>MENU!A2</f>
        <v>(As Agent : Zim Vietnam LLC.)</v>
      </c>
      <c r="B2" s="426"/>
      <c r="C2" s="426"/>
      <c r="D2" s="426"/>
      <c r="E2" s="426"/>
      <c r="F2" s="426"/>
      <c r="G2" s="426"/>
    </row>
    <row r="3" spans="1:7" s="302" customFormat="1" ht="23.25">
      <c r="A3" s="441" t="s">
        <v>59</v>
      </c>
      <c r="B3" s="441"/>
      <c r="C3" s="441"/>
      <c r="D3" s="441"/>
      <c r="E3" s="441"/>
      <c r="F3" s="441"/>
      <c r="G3" s="441"/>
    </row>
    <row r="4" spans="1:3" ht="11.25">
      <c r="A4" s="164" t="s">
        <v>25</v>
      </c>
      <c r="C4" s="166"/>
    </row>
    <row r="5" ht="12" thickBot="1">
      <c r="A5" s="164"/>
    </row>
    <row r="6" spans="1:7" ht="11.25">
      <c r="A6" s="420" t="s">
        <v>2</v>
      </c>
      <c r="B6" s="424" t="s">
        <v>3</v>
      </c>
      <c r="C6" s="104" t="s">
        <v>10</v>
      </c>
      <c r="D6" s="104" t="s">
        <v>11</v>
      </c>
      <c r="E6" s="439" t="s">
        <v>12</v>
      </c>
      <c r="F6" s="104" t="s">
        <v>10</v>
      </c>
      <c r="G6" s="105" t="s">
        <v>11</v>
      </c>
    </row>
    <row r="7" spans="1:7" ht="21" customHeight="1">
      <c r="A7" s="421"/>
      <c r="B7" s="436"/>
      <c r="C7" s="125" t="s">
        <v>20</v>
      </c>
      <c r="D7" s="111" t="s">
        <v>18</v>
      </c>
      <c r="E7" s="440"/>
      <c r="F7" s="125" t="s">
        <v>18</v>
      </c>
      <c r="G7" s="130" t="s">
        <v>60</v>
      </c>
    </row>
    <row r="8" spans="1:8" s="96" customFormat="1" ht="30" customHeight="1">
      <c r="A8" s="109" t="s">
        <v>87</v>
      </c>
      <c r="B8" s="111" t="s">
        <v>107</v>
      </c>
      <c r="C8" s="141">
        <v>42694</v>
      </c>
      <c r="D8" s="321">
        <f aca="true" t="shared" si="0" ref="D8:D17">C8+4</f>
        <v>42698</v>
      </c>
      <c r="E8" s="126" t="s">
        <v>168</v>
      </c>
      <c r="F8" s="167">
        <v>42704</v>
      </c>
      <c r="G8" s="167">
        <f aca="true" t="shared" si="1" ref="G8:G15">+F8+4</f>
        <v>42708</v>
      </c>
      <c r="H8" s="108"/>
    </row>
    <row r="9" spans="1:8" s="96" customFormat="1" ht="30" customHeight="1">
      <c r="A9" s="109" t="s">
        <v>76</v>
      </c>
      <c r="B9" s="111" t="s">
        <v>119</v>
      </c>
      <c r="C9" s="141">
        <v>42701</v>
      </c>
      <c r="D9" s="321">
        <f t="shared" si="0"/>
        <v>42705</v>
      </c>
      <c r="E9" s="126" t="s">
        <v>169</v>
      </c>
      <c r="F9" s="167">
        <v>42708</v>
      </c>
      <c r="G9" s="167">
        <f t="shared" si="1"/>
        <v>42712</v>
      </c>
      <c r="H9" s="108"/>
    </row>
    <row r="10" spans="1:8" s="96" customFormat="1" ht="30" customHeight="1">
      <c r="A10" s="109" t="s">
        <v>78</v>
      </c>
      <c r="B10" s="111" t="s">
        <v>120</v>
      </c>
      <c r="C10" s="141">
        <v>42708</v>
      </c>
      <c r="D10" s="321">
        <f t="shared" si="0"/>
        <v>42712</v>
      </c>
      <c r="E10" s="126" t="s">
        <v>170</v>
      </c>
      <c r="F10" s="167">
        <v>42718</v>
      </c>
      <c r="G10" s="167">
        <f t="shared" si="1"/>
        <v>42722</v>
      </c>
      <c r="H10" s="108"/>
    </row>
    <row r="11" spans="1:8" s="96" customFormat="1" ht="30" customHeight="1">
      <c r="A11" s="109" t="s">
        <v>87</v>
      </c>
      <c r="B11" s="111" t="s">
        <v>166</v>
      </c>
      <c r="C11" s="141">
        <v>42715</v>
      </c>
      <c r="D11" s="321">
        <f t="shared" si="0"/>
        <v>42719</v>
      </c>
      <c r="E11" s="126" t="s">
        <v>171</v>
      </c>
      <c r="F11" s="167">
        <v>42722</v>
      </c>
      <c r="G11" s="167">
        <f t="shared" si="1"/>
        <v>42726</v>
      </c>
      <c r="H11" s="108"/>
    </row>
    <row r="12" spans="1:8" s="96" customFormat="1" ht="30" customHeight="1">
      <c r="A12" s="109" t="s">
        <v>76</v>
      </c>
      <c r="B12" s="111" t="s">
        <v>185</v>
      </c>
      <c r="C12" s="141">
        <v>42722</v>
      </c>
      <c r="D12" s="321">
        <f t="shared" si="0"/>
        <v>42726</v>
      </c>
      <c r="E12" s="126" t="s">
        <v>172</v>
      </c>
      <c r="F12" s="167">
        <v>42729</v>
      </c>
      <c r="G12" s="167">
        <f t="shared" si="1"/>
        <v>42733</v>
      </c>
      <c r="H12" s="108"/>
    </row>
    <row r="13" spans="1:8" s="96" customFormat="1" ht="30" customHeight="1">
      <c r="A13" s="109" t="s">
        <v>78</v>
      </c>
      <c r="B13" s="111" t="s">
        <v>198</v>
      </c>
      <c r="C13" s="141">
        <v>42729</v>
      </c>
      <c r="D13" s="321">
        <f t="shared" si="0"/>
        <v>42733</v>
      </c>
      <c r="E13" s="437" t="s">
        <v>277</v>
      </c>
      <c r="F13" s="167">
        <v>42377</v>
      </c>
      <c r="G13" s="167">
        <f t="shared" si="1"/>
        <v>42381</v>
      </c>
      <c r="H13" s="108"/>
    </row>
    <row r="14" spans="1:8" s="96" customFormat="1" ht="30" customHeight="1">
      <c r="A14" s="109" t="s">
        <v>87</v>
      </c>
      <c r="B14" s="111" t="s">
        <v>199</v>
      </c>
      <c r="C14" s="141">
        <v>42370</v>
      </c>
      <c r="D14" s="321">
        <f t="shared" si="0"/>
        <v>42374</v>
      </c>
      <c r="E14" s="438"/>
      <c r="F14" s="167">
        <v>42377</v>
      </c>
      <c r="G14" s="167">
        <f t="shared" si="1"/>
        <v>42381</v>
      </c>
      <c r="H14" s="108"/>
    </row>
    <row r="15" spans="1:8" s="96" customFormat="1" ht="30" customHeight="1">
      <c r="A15" s="109" t="s">
        <v>76</v>
      </c>
      <c r="B15" s="111" t="s">
        <v>200</v>
      </c>
      <c r="C15" s="141">
        <v>42377</v>
      </c>
      <c r="D15" s="321">
        <f t="shared" si="0"/>
        <v>42381</v>
      </c>
      <c r="E15" s="126" t="s">
        <v>201</v>
      </c>
      <c r="F15" s="167">
        <v>42384</v>
      </c>
      <c r="G15" s="167">
        <f t="shared" si="1"/>
        <v>42388</v>
      </c>
      <c r="H15" s="108"/>
    </row>
    <row r="16" spans="1:8" s="96" customFormat="1" ht="30" customHeight="1">
      <c r="A16" s="109" t="s">
        <v>78</v>
      </c>
      <c r="B16" s="111" t="s">
        <v>269</v>
      </c>
      <c r="C16" s="141">
        <v>42384</v>
      </c>
      <c r="D16" s="321">
        <f t="shared" si="0"/>
        <v>42388</v>
      </c>
      <c r="E16" s="126" t="s">
        <v>92</v>
      </c>
      <c r="F16" s="167"/>
      <c r="G16" s="167"/>
      <c r="H16" s="108"/>
    </row>
    <row r="17" spans="1:8" s="96" customFormat="1" ht="30" customHeight="1">
      <c r="A17" s="109" t="s">
        <v>87</v>
      </c>
      <c r="B17" s="111" t="s">
        <v>270</v>
      </c>
      <c r="C17" s="141">
        <v>42391</v>
      </c>
      <c r="D17" s="321">
        <f t="shared" si="0"/>
        <v>42395</v>
      </c>
      <c r="E17" s="126" t="s">
        <v>92</v>
      </c>
      <c r="F17" s="167"/>
      <c r="G17" s="167"/>
      <c r="H17" s="108"/>
    </row>
    <row r="18" spans="1:8" s="96" customFormat="1" ht="30" customHeight="1">
      <c r="A18" s="112"/>
      <c r="B18" s="131"/>
      <c r="C18" s="160"/>
      <c r="D18" s="131"/>
      <c r="E18" s="127"/>
      <c r="F18" s="168"/>
      <c r="G18" s="168"/>
      <c r="H18" s="108"/>
    </row>
    <row r="19" spans="1:7" s="152" customFormat="1" ht="28.5" customHeight="1">
      <c r="A19" s="159" t="str">
        <f>+INDONESIA!A18</f>
        <v>UPDATE: 25/11/2016</v>
      </c>
      <c r="B19" s="131"/>
      <c r="C19" s="160"/>
      <c r="D19" s="169"/>
      <c r="E19" s="160"/>
      <c r="F19" s="160"/>
      <c r="G19" s="160"/>
    </row>
    <row r="20" spans="1:7" s="152" customFormat="1" ht="15" customHeight="1">
      <c r="A20" s="159"/>
      <c r="B20" s="131"/>
      <c r="C20" s="266"/>
      <c r="D20" s="77"/>
      <c r="E20" s="266"/>
      <c r="F20" s="266"/>
      <c r="G20" s="96"/>
    </row>
    <row r="21" spans="1:8" s="152" customFormat="1" ht="15" customHeight="1">
      <c r="A21" s="118" t="s">
        <v>35</v>
      </c>
      <c r="B21" s="115"/>
      <c r="C21" s="266"/>
      <c r="D21" s="266"/>
      <c r="E21" s="266"/>
      <c r="F21" s="266"/>
      <c r="H21" s="266"/>
    </row>
    <row r="22" spans="1:8" s="152" customFormat="1" ht="15" customHeight="1">
      <c r="A22" s="122" t="s">
        <v>41</v>
      </c>
      <c r="B22" s="115"/>
      <c r="C22" s="266"/>
      <c r="D22" s="266"/>
      <c r="E22" s="266"/>
      <c r="F22" s="266"/>
      <c r="H22" s="266"/>
    </row>
    <row r="23" spans="1:8" s="152" customFormat="1" ht="15" customHeight="1">
      <c r="A23" s="96" t="s">
        <v>84</v>
      </c>
      <c r="B23" s="119"/>
      <c r="C23" s="120"/>
      <c r="H23" s="266"/>
    </row>
    <row r="24" spans="1:9" s="152" customFormat="1" ht="15" customHeight="1">
      <c r="A24" s="96" t="s">
        <v>85</v>
      </c>
      <c r="B24" s="115"/>
      <c r="C24" s="96"/>
      <c r="D24" s="99"/>
      <c r="E24" s="115"/>
      <c r="F24" s="99"/>
      <c r="G24" s="99"/>
      <c r="H24" s="116"/>
      <c r="I24" s="116"/>
    </row>
    <row r="25" spans="1:11" s="99" customFormat="1" ht="11.25">
      <c r="A25" s="96" t="s">
        <v>40</v>
      </c>
      <c r="B25" s="115"/>
      <c r="C25" s="115"/>
      <c r="D25" s="157"/>
      <c r="E25" s="153"/>
      <c r="F25" s="115"/>
      <c r="J25" s="116"/>
      <c r="K25" s="116"/>
    </row>
    <row r="26" spans="1:11" s="99" customFormat="1" ht="11.25">
      <c r="A26" s="96"/>
      <c r="D26" s="115"/>
      <c r="E26" s="153"/>
      <c r="F26" s="115"/>
      <c r="J26" s="116"/>
      <c r="K26" s="116"/>
    </row>
    <row r="27" spans="4:11" s="99" customFormat="1" ht="11.25">
      <c r="D27" s="115"/>
      <c r="E27" s="162"/>
      <c r="F27" s="115"/>
      <c r="G27" s="115"/>
      <c r="J27" s="116"/>
      <c r="K27" s="116"/>
    </row>
    <row r="28" spans="5:11" s="99" customFormat="1" ht="11.25">
      <c r="E28" s="162"/>
      <c r="F28" s="162"/>
      <c r="G28" s="162"/>
      <c r="H28" s="123"/>
      <c r="J28" s="116"/>
      <c r="K28" s="116"/>
    </row>
    <row r="29" spans="1:9" ht="12" customHeight="1">
      <c r="A29" s="99"/>
      <c r="B29" s="99"/>
      <c r="C29" s="99"/>
      <c r="D29" s="99"/>
      <c r="H29" s="116"/>
      <c r="I29" s="116"/>
    </row>
    <row r="30" spans="8:9" ht="12" customHeight="1">
      <c r="H30" s="124"/>
      <c r="I30" s="116"/>
    </row>
  </sheetData>
  <sheetProtection/>
  <mergeCells count="7">
    <mergeCell ref="E13:E14"/>
    <mergeCell ref="A1:G1"/>
    <mergeCell ref="A6:A7"/>
    <mergeCell ref="B6:B7"/>
    <mergeCell ref="E6:E7"/>
    <mergeCell ref="A3:G3"/>
    <mergeCell ref="A2:G2"/>
  </mergeCells>
  <hyperlinks>
    <hyperlink ref="A4" location="MENU!A4" display="MENU!A4"/>
  </hyperlinks>
  <printOptions/>
  <pageMargins left="0.64" right="0" top="1.78" bottom="0.64" header="0.54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="84" zoomScaleNormal="84" zoomScalePageLayoutView="0" workbookViewId="0" topLeftCell="A13">
      <selection activeCell="C28" sqref="A25:C28"/>
    </sheetView>
  </sheetViews>
  <sheetFormatPr defaultColWidth="9.28125" defaultRowHeight="12.75"/>
  <cols>
    <col min="1" max="1" width="25.00390625" style="1" customWidth="1"/>
    <col min="2" max="2" width="12.00390625" style="1" customWidth="1"/>
    <col min="3" max="3" width="17.7109375" style="1" customWidth="1"/>
    <col min="4" max="4" width="15.00390625" style="1" customWidth="1"/>
    <col min="5" max="5" width="14.7109375" style="1" customWidth="1"/>
    <col min="6" max="6" width="20.00390625" style="1" customWidth="1"/>
    <col min="7" max="7" width="25.57421875" style="1" customWidth="1"/>
    <col min="8" max="16384" width="9.28125" style="1" customWidth="1"/>
  </cols>
  <sheetData>
    <row r="1" spans="1:7" ht="26.25">
      <c r="A1" s="447" t="s">
        <v>1</v>
      </c>
      <c r="B1" s="447"/>
      <c r="C1" s="447"/>
      <c r="D1" s="447"/>
      <c r="E1" s="447"/>
      <c r="F1" s="447"/>
      <c r="G1" s="447"/>
    </row>
    <row r="2" spans="1:7" ht="17.25" customHeight="1">
      <c r="A2" s="446" t="str">
        <f>MENU!A2</f>
        <v>(As Agent : Zim Vietnam LLC.)</v>
      </c>
      <c r="B2" s="446"/>
      <c r="C2" s="446"/>
      <c r="D2" s="446"/>
      <c r="E2" s="446"/>
      <c r="F2" s="446"/>
      <c r="G2" s="446"/>
    </row>
    <row r="3" spans="1:7" ht="16.5" customHeight="1">
      <c r="A3" s="445" t="s">
        <v>86</v>
      </c>
      <c r="B3" s="445"/>
      <c r="C3" s="445"/>
      <c r="D3" s="445"/>
      <c r="E3" s="445"/>
      <c r="F3" s="445"/>
      <c r="G3" s="445"/>
    </row>
    <row r="4" spans="1:7" ht="16.5" customHeight="1">
      <c r="A4" s="47"/>
      <c r="B4" s="47"/>
      <c r="C4" s="47"/>
      <c r="D4" s="47"/>
      <c r="E4" s="47"/>
      <c r="F4" s="47"/>
      <c r="G4" s="47"/>
    </row>
    <row r="5" ht="15">
      <c r="A5" s="4" t="s">
        <v>25</v>
      </c>
    </row>
    <row r="6" ht="15.75" thickBot="1">
      <c r="A6" s="4"/>
    </row>
    <row r="7" spans="1:6" ht="18.75" customHeight="1">
      <c r="A7" s="428" t="s">
        <v>8</v>
      </c>
      <c r="B7" s="443" t="s">
        <v>9</v>
      </c>
      <c r="C7" s="34" t="s">
        <v>10</v>
      </c>
      <c r="D7" s="34" t="s">
        <v>11</v>
      </c>
      <c r="E7" s="32" t="s">
        <v>27</v>
      </c>
      <c r="F7" s="41" t="s">
        <v>11</v>
      </c>
    </row>
    <row r="8" spans="1:6" ht="24.75" customHeight="1">
      <c r="A8" s="442"/>
      <c r="B8" s="444"/>
      <c r="C8" s="35" t="s">
        <v>5</v>
      </c>
      <c r="D8" s="35" t="s">
        <v>18</v>
      </c>
      <c r="E8" s="43" t="s">
        <v>18</v>
      </c>
      <c r="F8" s="79" t="s">
        <v>45</v>
      </c>
    </row>
    <row r="9" spans="1:6" ht="31.5" customHeight="1">
      <c r="A9" s="327" t="s">
        <v>87</v>
      </c>
      <c r="B9" s="35" t="s">
        <v>107</v>
      </c>
      <c r="C9" s="80">
        <v>42694</v>
      </c>
      <c r="D9" s="80">
        <f aca="true" t="shared" si="0" ref="D9:D18">+C9+4</f>
        <v>42698</v>
      </c>
      <c r="E9" s="36">
        <f aca="true" t="shared" si="1" ref="E9:E18">C9+11</f>
        <v>42705</v>
      </c>
      <c r="F9" s="62">
        <f aca="true" t="shared" si="2" ref="F9:F18">C9+16</f>
        <v>42710</v>
      </c>
    </row>
    <row r="10" spans="1:6" ht="31.5" customHeight="1">
      <c r="A10" s="327" t="s">
        <v>76</v>
      </c>
      <c r="B10" s="35" t="s">
        <v>119</v>
      </c>
      <c r="C10" s="80">
        <v>42701</v>
      </c>
      <c r="D10" s="80">
        <f t="shared" si="0"/>
        <v>42705</v>
      </c>
      <c r="E10" s="36">
        <f t="shared" si="1"/>
        <v>42712</v>
      </c>
      <c r="F10" s="62">
        <f t="shared" si="2"/>
        <v>42717</v>
      </c>
    </row>
    <row r="11" spans="1:6" ht="31.5" customHeight="1">
      <c r="A11" s="327" t="s">
        <v>78</v>
      </c>
      <c r="B11" s="35" t="s">
        <v>120</v>
      </c>
      <c r="C11" s="80">
        <v>42708</v>
      </c>
      <c r="D11" s="80">
        <f t="shared" si="0"/>
        <v>42712</v>
      </c>
      <c r="E11" s="36">
        <f t="shared" si="1"/>
        <v>42719</v>
      </c>
      <c r="F11" s="62">
        <f t="shared" si="2"/>
        <v>42724</v>
      </c>
    </row>
    <row r="12" spans="1:6" ht="31.5" customHeight="1">
      <c r="A12" s="327" t="s">
        <v>87</v>
      </c>
      <c r="B12" s="35" t="s">
        <v>166</v>
      </c>
      <c r="C12" s="80">
        <v>42715</v>
      </c>
      <c r="D12" s="80">
        <f t="shared" si="0"/>
        <v>42719</v>
      </c>
      <c r="E12" s="36">
        <f t="shared" si="1"/>
        <v>42726</v>
      </c>
      <c r="F12" s="62">
        <f t="shared" si="2"/>
        <v>42731</v>
      </c>
    </row>
    <row r="13" spans="1:6" ht="31.5" customHeight="1">
      <c r="A13" s="327" t="s">
        <v>76</v>
      </c>
      <c r="B13" s="35" t="s">
        <v>185</v>
      </c>
      <c r="C13" s="80">
        <v>42722</v>
      </c>
      <c r="D13" s="80">
        <f t="shared" si="0"/>
        <v>42726</v>
      </c>
      <c r="E13" s="36">
        <f t="shared" si="1"/>
        <v>42733</v>
      </c>
      <c r="F13" s="62">
        <f t="shared" si="2"/>
        <v>42738</v>
      </c>
    </row>
    <row r="14" spans="1:6" ht="31.5" customHeight="1">
      <c r="A14" s="327" t="s">
        <v>78</v>
      </c>
      <c r="B14" s="35" t="s">
        <v>198</v>
      </c>
      <c r="C14" s="80">
        <v>42729</v>
      </c>
      <c r="D14" s="80">
        <f t="shared" si="0"/>
        <v>42733</v>
      </c>
      <c r="E14" s="36">
        <f t="shared" si="1"/>
        <v>42740</v>
      </c>
      <c r="F14" s="62">
        <f t="shared" si="2"/>
        <v>42745</v>
      </c>
    </row>
    <row r="15" spans="1:6" ht="31.5" customHeight="1">
      <c r="A15" s="327" t="s">
        <v>87</v>
      </c>
      <c r="B15" s="35" t="s">
        <v>199</v>
      </c>
      <c r="C15" s="80">
        <v>42370</v>
      </c>
      <c r="D15" s="80">
        <f t="shared" si="0"/>
        <v>42374</v>
      </c>
      <c r="E15" s="36">
        <f t="shared" si="1"/>
        <v>42381</v>
      </c>
      <c r="F15" s="62">
        <f t="shared" si="2"/>
        <v>42386</v>
      </c>
    </row>
    <row r="16" spans="1:6" ht="31.5" customHeight="1">
      <c r="A16" s="327" t="s">
        <v>76</v>
      </c>
      <c r="B16" s="35" t="s">
        <v>200</v>
      </c>
      <c r="C16" s="80">
        <v>42377</v>
      </c>
      <c r="D16" s="80">
        <f t="shared" si="0"/>
        <v>42381</v>
      </c>
      <c r="E16" s="36">
        <f t="shared" si="1"/>
        <v>42388</v>
      </c>
      <c r="F16" s="62">
        <f t="shared" si="2"/>
        <v>42393</v>
      </c>
    </row>
    <row r="17" spans="1:6" ht="31.5" customHeight="1">
      <c r="A17" s="327" t="s">
        <v>78</v>
      </c>
      <c r="B17" s="35" t="s">
        <v>269</v>
      </c>
      <c r="C17" s="80">
        <v>42384</v>
      </c>
      <c r="D17" s="80">
        <f t="shared" si="0"/>
        <v>42388</v>
      </c>
      <c r="E17" s="36">
        <f t="shared" si="1"/>
        <v>42395</v>
      </c>
      <c r="F17" s="62">
        <f t="shared" si="2"/>
        <v>42400</v>
      </c>
    </row>
    <row r="18" spans="1:6" ht="31.5" customHeight="1">
      <c r="A18" s="327" t="s">
        <v>87</v>
      </c>
      <c r="B18" s="35" t="s">
        <v>270</v>
      </c>
      <c r="C18" s="80">
        <v>42391</v>
      </c>
      <c r="D18" s="80">
        <f t="shared" si="0"/>
        <v>42395</v>
      </c>
      <c r="E18" s="36">
        <f t="shared" si="1"/>
        <v>42402</v>
      </c>
      <c r="F18" s="62">
        <f t="shared" si="2"/>
        <v>42407</v>
      </c>
    </row>
    <row r="19" spans="1:6" ht="31.5" customHeight="1">
      <c r="A19" s="37"/>
      <c r="B19" s="31"/>
      <c r="C19" s="86"/>
      <c r="D19" s="86"/>
      <c r="E19" s="38"/>
      <c r="F19" s="55"/>
    </row>
    <row r="20" spans="1:6" ht="31.5" customHeight="1">
      <c r="A20" s="70" t="str">
        <f>+MYANMAR!A19</f>
        <v>UPDATE: 25/11/2016</v>
      </c>
      <c r="B20" s="31"/>
      <c r="C20" s="266"/>
      <c r="D20" s="77"/>
      <c r="E20" s="266"/>
      <c r="F20" s="266"/>
    </row>
    <row r="21" spans="1:8" ht="15">
      <c r="A21" s="29" t="s">
        <v>41</v>
      </c>
      <c r="B21" s="26"/>
      <c r="C21" s="266"/>
      <c r="D21" s="266"/>
      <c r="E21" s="266"/>
      <c r="F21" s="266"/>
      <c r="G21" s="2"/>
      <c r="H21" s="2"/>
    </row>
    <row r="22" spans="1:9" s="44" customFormat="1" ht="14.25">
      <c r="A22" s="60" t="s">
        <v>84</v>
      </c>
      <c r="B22" s="26"/>
      <c r="C22" s="266"/>
      <c r="D22" s="266"/>
      <c r="E22" s="266"/>
      <c r="F22" s="266"/>
      <c r="H22" s="28"/>
      <c r="I22" s="28"/>
    </row>
    <row r="23" spans="1:9" s="44" customFormat="1" ht="14.25">
      <c r="A23" s="60" t="s">
        <v>85</v>
      </c>
      <c r="B23" s="27"/>
      <c r="C23" s="27"/>
      <c r="D23" s="27"/>
      <c r="E23" s="75"/>
      <c r="H23" s="30"/>
      <c r="I23" s="28"/>
    </row>
    <row r="24" spans="1:9" s="44" customFormat="1" ht="14.25">
      <c r="A24" s="13" t="s">
        <v>40</v>
      </c>
      <c r="B24" s="27"/>
      <c r="C24" s="27"/>
      <c r="D24" s="27"/>
      <c r="H24" s="30"/>
      <c r="I24" s="28"/>
    </row>
    <row r="25" spans="1:10" s="44" customFormat="1" ht="14.25">
      <c r="A25" s="60"/>
      <c r="B25" s="27"/>
      <c r="C25" s="27"/>
      <c r="D25" s="27"/>
      <c r="I25" s="30"/>
      <c r="J25" s="30"/>
    </row>
    <row r="26" spans="1:9" ht="14.25">
      <c r="A26" s="27"/>
      <c r="B26" s="27"/>
      <c r="C26" s="27"/>
      <c r="D26" s="27"/>
      <c r="E26" s="30"/>
      <c r="F26" s="26"/>
      <c r="G26" s="44"/>
      <c r="H26" s="30"/>
      <c r="I26" s="28"/>
    </row>
    <row r="27" spans="6:9" ht="14.25">
      <c r="F27" s="26"/>
      <c r="G27" s="44"/>
      <c r="H27" s="30"/>
      <c r="I27" s="30"/>
    </row>
    <row r="28" spans="6:9" ht="14.25">
      <c r="F28" s="26"/>
      <c r="G28" s="44"/>
      <c r="H28" s="30"/>
      <c r="I28" s="30"/>
    </row>
    <row r="29" spans="7:9" ht="14.25">
      <c r="G29" s="44"/>
      <c r="H29" s="45"/>
      <c r="I29" s="30"/>
    </row>
  </sheetData>
  <sheetProtection/>
  <mergeCells count="5">
    <mergeCell ref="A7:A8"/>
    <mergeCell ref="B7:B8"/>
    <mergeCell ref="A3:G3"/>
    <mergeCell ref="A2:G2"/>
    <mergeCell ref="A1:G1"/>
  </mergeCells>
  <hyperlinks>
    <hyperlink ref="A5" location="MENU!A4" display="BACK TO MENU"/>
  </hyperlinks>
  <printOptions/>
  <pageMargins left="0.4" right="0" top="1.07" bottom="1.55" header="0.31" footer="0.3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I33" sqref="I33"/>
    </sheetView>
  </sheetViews>
  <sheetFormatPr defaultColWidth="19.140625" defaultRowHeight="12.75"/>
  <cols>
    <col min="1" max="1" width="19.140625" style="96" customWidth="1"/>
    <col min="2" max="2" width="11.140625" style="96" customWidth="1"/>
    <col min="3" max="3" width="14.421875" style="135" customWidth="1"/>
    <col min="4" max="4" width="13.00390625" style="96" customWidth="1"/>
    <col min="5" max="5" width="23.421875" style="96" customWidth="1"/>
    <col min="6" max="6" width="11.8515625" style="96" customWidth="1"/>
    <col min="7" max="7" width="13.00390625" style="96" customWidth="1"/>
    <col min="8" max="16384" width="19.140625" style="96" customWidth="1"/>
  </cols>
  <sheetData>
    <row r="1" spans="1:7" s="322" customFormat="1" ht="30" customHeight="1">
      <c r="A1" s="448" t="s">
        <v>19</v>
      </c>
      <c r="B1" s="448"/>
      <c r="C1" s="448"/>
      <c r="D1" s="448"/>
      <c r="E1" s="448"/>
      <c r="F1" s="448"/>
      <c r="G1" s="449"/>
    </row>
    <row r="2" spans="1:7" s="322" customFormat="1" ht="18" customHeight="1">
      <c r="A2" s="419" t="str">
        <f>MENU!$A$2</f>
        <v>(As Agent : Zim Vietnam LLC.)</v>
      </c>
      <c r="B2" s="419"/>
      <c r="C2" s="419"/>
      <c r="D2" s="419"/>
      <c r="E2" s="419"/>
      <c r="F2" s="419"/>
      <c r="G2" s="419"/>
    </row>
    <row r="3" spans="1:7" s="350" customFormat="1" ht="24" customHeight="1">
      <c r="A3" s="416" t="s">
        <v>43</v>
      </c>
      <c r="B3" s="416"/>
      <c r="C3" s="416"/>
      <c r="D3" s="416"/>
      <c r="E3" s="416"/>
      <c r="F3" s="416"/>
      <c r="G3" s="450"/>
    </row>
    <row r="4" spans="1:7" ht="18" customHeight="1">
      <c r="A4" s="238"/>
      <c r="B4" s="238"/>
      <c r="C4" s="238"/>
      <c r="D4" s="238"/>
      <c r="E4" s="238"/>
      <c r="F4" s="238"/>
      <c r="G4" s="153"/>
    </row>
    <row r="5" spans="1:6" ht="15" customHeight="1">
      <c r="A5" s="97" t="s">
        <v>25</v>
      </c>
      <c r="F5" s="351"/>
    </row>
    <row r="6" ht="15" customHeight="1" thickBot="1">
      <c r="A6" s="97"/>
    </row>
    <row r="7" spans="1:7" ht="24.75" customHeight="1">
      <c r="A7" s="420" t="s">
        <v>2</v>
      </c>
      <c r="B7" s="422" t="s">
        <v>3</v>
      </c>
      <c r="C7" s="104" t="s">
        <v>10</v>
      </c>
      <c r="D7" s="104" t="s">
        <v>11</v>
      </c>
      <c r="E7" s="422" t="s">
        <v>12</v>
      </c>
      <c r="F7" s="104" t="s">
        <v>27</v>
      </c>
      <c r="G7" s="105" t="s">
        <v>11</v>
      </c>
    </row>
    <row r="8" spans="1:7" ht="24.75" customHeight="1">
      <c r="A8" s="421"/>
      <c r="B8" s="423"/>
      <c r="C8" s="125" t="s">
        <v>5</v>
      </c>
      <c r="D8" s="125" t="s">
        <v>18</v>
      </c>
      <c r="E8" s="423"/>
      <c r="F8" s="125" t="s">
        <v>18</v>
      </c>
      <c r="G8" s="130" t="s">
        <v>74</v>
      </c>
    </row>
    <row r="9" spans="1:7" ht="30" customHeight="1">
      <c r="A9" s="143" t="s">
        <v>87</v>
      </c>
      <c r="B9" s="111" t="s">
        <v>107</v>
      </c>
      <c r="C9" s="141">
        <v>42694</v>
      </c>
      <c r="D9" s="141">
        <f aca="true" t="shared" si="0" ref="D9:D18">+C9+4</f>
        <v>42698</v>
      </c>
      <c r="E9" s="111" t="s">
        <v>202</v>
      </c>
      <c r="F9" s="352">
        <v>42701</v>
      </c>
      <c r="G9" s="110">
        <f>+F9+6</f>
        <v>42707</v>
      </c>
    </row>
    <row r="10" spans="1:7" ht="30" customHeight="1">
      <c r="A10" s="143" t="s">
        <v>76</v>
      </c>
      <c r="B10" s="111" t="s">
        <v>119</v>
      </c>
      <c r="C10" s="141">
        <v>42701</v>
      </c>
      <c r="D10" s="141">
        <f t="shared" si="0"/>
        <v>42705</v>
      </c>
      <c r="E10" s="111" t="s">
        <v>203</v>
      </c>
      <c r="F10" s="352">
        <v>42707</v>
      </c>
      <c r="G10" s="110">
        <f>+F10+6</f>
        <v>42713</v>
      </c>
    </row>
    <row r="11" spans="1:7" ht="30" customHeight="1">
      <c r="A11" s="143" t="s">
        <v>78</v>
      </c>
      <c r="B11" s="111" t="s">
        <v>120</v>
      </c>
      <c r="C11" s="141">
        <v>42708</v>
      </c>
      <c r="D11" s="141">
        <f t="shared" si="0"/>
        <v>42712</v>
      </c>
      <c r="E11" s="111" t="s">
        <v>204</v>
      </c>
      <c r="F11" s="352">
        <v>42718</v>
      </c>
      <c r="G11" s="352">
        <f>+F11+6</f>
        <v>42724</v>
      </c>
    </row>
    <row r="12" spans="1:7" ht="30" customHeight="1">
      <c r="A12" s="143" t="s">
        <v>87</v>
      </c>
      <c r="B12" s="111" t="s">
        <v>166</v>
      </c>
      <c r="C12" s="141">
        <v>42715</v>
      </c>
      <c r="D12" s="141">
        <f t="shared" si="0"/>
        <v>42719</v>
      </c>
      <c r="E12" s="111" t="s">
        <v>205</v>
      </c>
      <c r="F12" s="352">
        <v>42723</v>
      </c>
      <c r="G12" s="352">
        <f>+F12+6</f>
        <v>42729</v>
      </c>
    </row>
    <row r="13" spans="1:7" ht="30" customHeight="1">
      <c r="A13" s="143" t="s">
        <v>76</v>
      </c>
      <c r="B13" s="111" t="s">
        <v>185</v>
      </c>
      <c r="C13" s="141">
        <v>42722</v>
      </c>
      <c r="D13" s="141">
        <f t="shared" si="0"/>
        <v>42726</v>
      </c>
      <c r="E13" s="111" t="s">
        <v>92</v>
      </c>
      <c r="F13" s="352"/>
      <c r="G13" s="352"/>
    </row>
    <row r="14" spans="1:7" ht="30" customHeight="1">
      <c r="A14" s="143" t="s">
        <v>78</v>
      </c>
      <c r="B14" s="111" t="s">
        <v>198</v>
      </c>
      <c r="C14" s="141">
        <v>42729</v>
      </c>
      <c r="D14" s="141">
        <f t="shared" si="0"/>
        <v>42733</v>
      </c>
      <c r="E14" s="111" t="s">
        <v>92</v>
      </c>
      <c r="F14" s="352"/>
      <c r="G14" s="352"/>
    </row>
    <row r="15" spans="1:7" ht="30" customHeight="1">
      <c r="A15" s="143" t="s">
        <v>87</v>
      </c>
      <c r="B15" s="111" t="s">
        <v>199</v>
      </c>
      <c r="C15" s="141">
        <v>42370</v>
      </c>
      <c r="D15" s="141">
        <f t="shared" si="0"/>
        <v>42374</v>
      </c>
      <c r="E15" s="111" t="s">
        <v>92</v>
      </c>
      <c r="F15" s="352"/>
      <c r="G15" s="352"/>
    </row>
    <row r="16" spans="1:7" ht="30" customHeight="1">
      <c r="A16" s="143" t="s">
        <v>76</v>
      </c>
      <c r="B16" s="111" t="s">
        <v>200</v>
      </c>
      <c r="C16" s="141">
        <v>42377</v>
      </c>
      <c r="D16" s="141">
        <f t="shared" si="0"/>
        <v>42381</v>
      </c>
      <c r="E16" s="111" t="s">
        <v>92</v>
      </c>
      <c r="F16" s="352"/>
      <c r="G16" s="352"/>
    </row>
    <row r="17" spans="1:7" ht="30" customHeight="1">
      <c r="A17" s="143" t="s">
        <v>78</v>
      </c>
      <c r="B17" s="111" t="s">
        <v>269</v>
      </c>
      <c r="C17" s="141">
        <v>42384</v>
      </c>
      <c r="D17" s="141">
        <f t="shared" si="0"/>
        <v>42388</v>
      </c>
      <c r="E17" s="111" t="s">
        <v>92</v>
      </c>
      <c r="F17" s="352"/>
      <c r="G17" s="352"/>
    </row>
    <row r="18" spans="1:7" ht="30" customHeight="1">
      <c r="A18" s="143" t="s">
        <v>87</v>
      </c>
      <c r="B18" s="111" t="s">
        <v>270</v>
      </c>
      <c r="C18" s="141">
        <v>42391</v>
      </c>
      <c r="D18" s="141">
        <f t="shared" si="0"/>
        <v>42395</v>
      </c>
      <c r="E18" s="111" t="s">
        <v>92</v>
      </c>
      <c r="F18" s="352"/>
      <c r="G18" s="352"/>
    </row>
    <row r="19" spans="1:2" ht="18.75" customHeight="1">
      <c r="A19" s="218" t="str">
        <f>+MANILA!A20</f>
        <v>UPDATE: 25/11/2016</v>
      </c>
      <c r="B19" s="115"/>
    </row>
    <row r="20" spans="1:2" ht="12" customHeight="1">
      <c r="A20" s="353"/>
      <c r="B20" s="115"/>
    </row>
    <row r="21" spans="1:2" ht="16.5" customHeight="1">
      <c r="A21" s="117" t="s">
        <v>7</v>
      </c>
      <c r="B21" s="115"/>
    </row>
    <row r="22" spans="1:7" ht="16.5" customHeight="1">
      <c r="A22" s="210" t="s">
        <v>35</v>
      </c>
      <c r="B22" s="211"/>
      <c r="D22" s="266"/>
      <c r="E22" s="77"/>
      <c r="F22" s="266"/>
      <c r="G22" s="266"/>
    </row>
    <row r="23" spans="1:10" ht="15" customHeight="1">
      <c r="A23" s="122" t="s">
        <v>52</v>
      </c>
      <c r="B23" s="115"/>
      <c r="D23" s="266"/>
      <c r="E23" s="266"/>
      <c r="F23" s="266"/>
      <c r="G23" s="266"/>
      <c r="J23" s="354"/>
    </row>
    <row r="24" spans="1:11" s="99" customFormat="1" ht="12.75">
      <c r="A24" s="96" t="s">
        <v>84</v>
      </c>
      <c r="B24" s="115"/>
      <c r="C24" s="115"/>
      <c r="D24" s="266"/>
      <c r="E24" s="266"/>
      <c r="F24" s="266"/>
      <c r="G24" s="266"/>
      <c r="J24" s="116"/>
      <c r="K24" s="116"/>
    </row>
    <row r="25" spans="1:11" s="99" customFormat="1" ht="11.25">
      <c r="A25" s="96" t="s">
        <v>85</v>
      </c>
      <c r="D25" s="115"/>
      <c r="E25" s="115"/>
      <c r="F25" s="115"/>
      <c r="J25" s="116"/>
      <c r="K25" s="116"/>
    </row>
    <row r="26" spans="1:11" s="99" customFormat="1" ht="11.25">
      <c r="A26" s="96" t="s">
        <v>40</v>
      </c>
      <c r="D26" s="115"/>
      <c r="E26" s="115"/>
      <c r="F26" s="115"/>
      <c r="J26" s="116"/>
      <c r="K26" s="116"/>
    </row>
    <row r="27" spans="1:11" s="99" customFormat="1" ht="11.25">
      <c r="A27" s="96"/>
      <c r="E27" s="115"/>
      <c r="G27" s="115"/>
      <c r="H27" s="123"/>
      <c r="J27" s="116"/>
      <c r="K27" s="116"/>
    </row>
    <row r="28" spans="1:7" ht="15" customHeight="1">
      <c r="A28" s="116"/>
      <c r="B28" s="116"/>
      <c r="C28" s="161"/>
      <c r="D28" s="116"/>
      <c r="E28" s="115"/>
      <c r="F28" s="115"/>
      <c r="G28" s="99"/>
    </row>
    <row r="29" spans="5:7" ht="15" customHeight="1">
      <c r="E29" s="115"/>
      <c r="F29" s="115"/>
      <c r="G29" s="115"/>
    </row>
    <row r="30" ht="15" customHeight="1"/>
    <row r="31" ht="15" customHeight="1"/>
    <row r="32" ht="15" customHeight="1"/>
    <row r="33" ht="15" customHeight="1"/>
    <row r="34" ht="15" customHeight="1"/>
  </sheetData>
  <sheetProtection/>
  <mergeCells count="6">
    <mergeCell ref="A1:G1"/>
    <mergeCell ref="E7:E8"/>
    <mergeCell ref="A7:A8"/>
    <mergeCell ref="B7:B8"/>
    <mergeCell ref="A3:G3"/>
    <mergeCell ref="A2:G2"/>
  </mergeCells>
  <hyperlinks>
    <hyperlink ref="A5" location="MENU!A4" display="MENU!A4"/>
  </hyperlinks>
  <printOptions/>
  <pageMargins left="0.28" right="0.433070866141732" top="1.17" bottom="0" header="0.32" footer="0.23622047244094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9">
      <selection activeCell="E48" sqref="E48"/>
    </sheetView>
  </sheetViews>
  <sheetFormatPr defaultColWidth="9.28125" defaultRowHeight="12.75"/>
  <cols>
    <col min="1" max="1" width="25.57421875" style="189" customWidth="1"/>
    <col min="2" max="2" width="13.140625" style="172" customWidth="1"/>
    <col min="3" max="3" width="28.8515625" style="172" customWidth="1"/>
    <col min="4" max="4" width="22.00390625" style="172" customWidth="1"/>
    <col min="5" max="5" width="28.00390625" style="172" customWidth="1"/>
    <col min="6" max="8" width="25.7109375" style="172" customWidth="1"/>
    <col min="9" max="16384" width="9.28125" style="172" customWidth="1"/>
  </cols>
  <sheetData>
    <row r="1" spans="1:5" s="1" customFormat="1" ht="30" customHeight="1">
      <c r="A1" s="458" t="s">
        <v>19</v>
      </c>
      <c r="B1" s="458"/>
      <c r="C1" s="458"/>
      <c r="D1" s="458"/>
      <c r="E1" s="457"/>
    </row>
    <row r="2" spans="1:5" s="1" customFormat="1" ht="18" customHeight="1">
      <c r="A2" s="426" t="str">
        <f>MENU!A2</f>
        <v>(As Agent : Zim Vietnam LLC.)</v>
      </c>
      <c r="B2" s="426"/>
      <c r="C2" s="426"/>
      <c r="D2" s="426"/>
      <c r="E2" s="457"/>
    </row>
    <row r="3" spans="1:5" s="306" customFormat="1" ht="24" customHeight="1">
      <c r="A3" s="455" t="s">
        <v>77</v>
      </c>
      <c r="B3" s="455"/>
      <c r="C3" s="455"/>
      <c r="D3" s="455"/>
      <c r="E3" s="456"/>
    </row>
    <row r="4" spans="1:5" ht="9.75" customHeight="1">
      <c r="A4" s="48"/>
      <c r="B4" s="170"/>
      <c r="C4" s="170"/>
      <c r="D4" s="170"/>
      <c r="E4" s="171"/>
    </row>
    <row r="5" ht="15" customHeight="1">
      <c r="A5" s="173" t="s">
        <v>25</v>
      </c>
    </row>
    <row r="6" ht="15" customHeight="1" thickBot="1">
      <c r="A6" s="173"/>
    </row>
    <row r="7" spans="1:5" ht="24.75" customHeight="1">
      <c r="A7" s="451" t="s">
        <v>2</v>
      </c>
      <c r="B7" s="453" t="s">
        <v>3</v>
      </c>
      <c r="C7" s="72" t="s">
        <v>10</v>
      </c>
      <c r="D7" s="72" t="s">
        <v>11</v>
      </c>
      <c r="E7" s="174" t="s">
        <v>11</v>
      </c>
    </row>
    <row r="8" spans="1:5" ht="24.75" customHeight="1">
      <c r="A8" s="452"/>
      <c r="B8" s="454"/>
      <c r="C8" s="175" t="s">
        <v>5</v>
      </c>
      <c r="D8" s="175" t="s">
        <v>18</v>
      </c>
      <c r="E8" s="176" t="s">
        <v>46</v>
      </c>
    </row>
    <row r="9" spans="1:5" ht="36.75" customHeight="1">
      <c r="A9" s="328" t="s">
        <v>87</v>
      </c>
      <c r="B9" s="178" t="s">
        <v>107</v>
      </c>
      <c r="C9" s="177">
        <v>42694</v>
      </c>
      <c r="D9" s="177">
        <f aca="true" t="shared" si="0" ref="D9:D18">+C9+4</f>
        <v>42698</v>
      </c>
      <c r="E9" s="179">
        <f aca="true" t="shared" si="1" ref="E9:E18">D9+16</f>
        <v>42714</v>
      </c>
    </row>
    <row r="10" spans="1:5" ht="36.75" customHeight="1">
      <c r="A10" s="328" t="s">
        <v>76</v>
      </c>
      <c r="B10" s="178" t="s">
        <v>119</v>
      </c>
      <c r="C10" s="177">
        <v>42701</v>
      </c>
      <c r="D10" s="177">
        <f t="shared" si="0"/>
        <v>42705</v>
      </c>
      <c r="E10" s="179">
        <f t="shared" si="1"/>
        <v>42721</v>
      </c>
    </row>
    <row r="11" spans="1:5" ht="36.75" customHeight="1">
      <c r="A11" s="328" t="s">
        <v>78</v>
      </c>
      <c r="B11" s="178" t="s">
        <v>120</v>
      </c>
      <c r="C11" s="177">
        <v>42708</v>
      </c>
      <c r="D11" s="177">
        <f t="shared" si="0"/>
        <v>42712</v>
      </c>
      <c r="E11" s="179">
        <f t="shared" si="1"/>
        <v>42728</v>
      </c>
    </row>
    <row r="12" spans="1:5" ht="36.75" customHeight="1">
      <c r="A12" s="328" t="s">
        <v>87</v>
      </c>
      <c r="B12" s="178" t="s">
        <v>166</v>
      </c>
      <c r="C12" s="177">
        <v>42715</v>
      </c>
      <c r="D12" s="177">
        <f t="shared" si="0"/>
        <v>42719</v>
      </c>
      <c r="E12" s="179">
        <f t="shared" si="1"/>
        <v>42735</v>
      </c>
    </row>
    <row r="13" spans="1:5" ht="36.75" customHeight="1">
      <c r="A13" s="328" t="s">
        <v>76</v>
      </c>
      <c r="B13" s="178" t="s">
        <v>185</v>
      </c>
      <c r="C13" s="177">
        <v>42722</v>
      </c>
      <c r="D13" s="177">
        <f t="shared" si="0"/>
        <v>42726</v>
      </c>
      <c r="E13" s="179">
        <f t="shared" si="1"/>
        <v>42742</v>
      </c>
    </row>
    <row r="14" spans="1:5" ht="36.75" customHeight="1">
      <c r="A14" s="328" t="s">
        <v>78</v>
      </c>
      <c r="B14" s="178" t="s">
        <v>198</v>
      </c>
      <c r="C14" s="177">
        <v>42729</v>
      </c>
      <c r="D14" s="177">
        <f t="shared" si="0"/>
        <v>42733</v>
      </c>
      <c r="E14" s="179">
        <f t="shared" si="1"/>
        <v>42749</v>
      </c>
    </row>
    <row r="15" spans="1:5" ht="36.75" customHeight="1">
      <c r="A15" s="328" t="s">
        <v>87</v>
      </c>
      <c r="B15" s="178" t="s">
        <v>199</v>
      </c>
      <c r="C15" s="177">
        <v>42370</v>
      </c>
      <c r="D15" s="177">
        <f t="shared" si="0"/>
        <v>42374</v>
      </c>
      <c r="E15" s="179">
        <f t="shared" si="1"/>
        <v>42390</v>
      </c>
    </row>
    <row r="16" spans="1:5" ht="36.75" customHeight="1">
      <c r="A16" s="328" t="s">
        <v>76</v>
      </c>
      <c r="B16" s="178" t="s">
        <v>200</v>
      </c>
      <c r="C16" s="177">
        <v>42377</v>
      </c>
      <c r="D16" s="177">
        <f t="shared" si="0"/>
        <v>42381</v>
      </c>
      <c r="E16" s="179">
        <f t="shared" si="1"/>
        <v>42397</v>
      </c>
    </row>
    <row r="17" spans="1:5" ht="36.75" customHeight="1">
      <c r="A17" s="328" t="s">
        <v>78</v>
      </c>
      <c r="B17" s="178" t="s">
        <v>269</v>
      </c>
      <c r="C17" s="177">
        <v>42384</v>
      </c>
      <c r="D17" s="177">
        <f t="shared" si="0"/>
        <v>42388</v>
      </c>
      <c r="E17" s="179">
        <f t="shared" si="1"/>
        <v>42404</v>
      </c>
    </row>
    <row r="18" spans="1:5" ht="36.75" customHeight="1">
      <c r="A18" s="328" t="s">
        <v>87</v>
      </c>
      <c r="B18" s="178" t="s">
        <v>270</v>
      </c>
      <c r="C18" s="177">
        <v>42391</v>
      </c>
      <c r="D18" s="177">
        <f t="shared" si="0"/>
        <v>42395</v>
      </c>
      <c r="E18" s="179">
        <f t="shared" si="1"/>
        <v>42411</v>
      </c>
    </row>
    <row r="19" spans="1:5" ht="36.75" customHeight="1">
      <c r="A19" s="244"/>
      <c r="B19" s="3"/>
      <c r="C19" s="373"/>
      <c r="D19" s="373"/>
      <c r="E19" s="180"/>
    </row>
    <row r="20" spans="1:5" ht="12.75">
      <c r="A20" s="48" t="str">
        <f>+CHITAGONG!A19</f>
        <v>UPDATE: 25/11/2016</v>
      </c>
      <c r="B20" s="3"/>
      <c r="C20" s="3"/>
      <c r="D20" s="181"/>
      <c r="E20" s="180"/>
    </row>
    <row r="21" spans="1:5" ht="10.5" customHeight="1">
      <c r="A21" s="48"/>
      <c r="B21" s="3"/>
      <c r="C21" s="3"/>
      <c r="D21" s="181"/>
      <c r="E21" s="180"/>
    </row>
    <row r="22" spans="1:5" ht="12.75" customHeight="1">
      <c r="A22" s="16" t="s">
        <v>7</v>
      </c>
      <c r="B22" s="75"/>
      <c r="C22" s="60"/>
      <c r="D22" s="60"/>
      <c r="E22" s="180"/>
    </row>
    <row r="23" spans="1:8" ht="11.25" customHeight="1">
      <c r="A23" s="16"/>
      <c r="B23" s="75"/>
      <c r="C23" s="60"/>
      <c r="D23" s="60"/>
      <c r="E23" s="180"/>
      <c r="H23" s="5"/>
    </row>
    <row r="24" spans="1:8" ht="15" customHeight="1">
      <c r="A24" s="182" t="s">
        <v>35</v>
      </c>
      <c r="B24" s="183"/>
      <c r="C24" s="184"/>
      <c r="D24" s="184"/>
      <c r="E24" s="184"/>
      <c r="H24" s="5"/>
    </row>
    <row r="25" spans="1:8" ht="15" customHeight="1">
      <c r="A25" s="185" t="s">
        <v>41</v>
      </c>
      <c r="B25" s="75"/>
      <c r="C25" s="266" t="s">
        <v>14</v>
      </c>
      <c r="D25" s="77"/>
      <c r="E25" s="266"/>
      <c r="F25" s="266"/>
      <c r="G25" s="96"/>
      <c r="H25" s="5"/>
    </row>
    <row r="26" spans="1:11" s="44" customFormat="1" ht="12.75">
      <c r="A26" s="60" t="s">
        <v>84</v>
      </c>
      <c r="B26" s="75"/>
      <c r="C26" s="266"/>
      <c r="D26" s="266"/>
      <c r="E26" s="266"/>
      <c r="F26" s="266"/>
      <c r="G26" s="96"/>
      <c r="J26" s="187"/>
      <c r="K26" s="187"/>
    </row>
    <row r="27" spans="1:11" s="44" customFormat="1" ht="12.75">
      <c r="A27" s="60" t="s">
        <v>85</v>
      </c>
      <c r="C27" s="266"/>
      <c r="D27" s="266"/>
      <c r="E27" s="266"/>
      <c r="F27" s="266"/>
      <c r="G27" s="99"/>
      <c r="J27" s="187"/>
      <c r="K27" s="187"/>
    </row>
    <row r="28" spans="1:11" s="44" customFormat="1" ht="12.75">
      <c r="A28" s="60" t="s">
        <v>40</v>
      </c>
      <c r="C28" s="75"/>
      <c r="D28" s="75"/>
      <c r="E28" s="75"/>
      <c r="F28" s="75"/>
      <c r="J28" s="187"/>
      <c r="K28" s="187"/>
    </row>
    <row r="29" spans="1:11" s="44" customFormat="1" ht="12.75">
      <c r="A29" s="60"/>
      <c r="D29" s="75"/>
      <c r="F29" s="187"/>
      <c r="G29" s="75"/>
      <c r="H29" s="186"/>
      <c r="J29" s="187"/>
      <c r="K29" s="187"/>
    </row>
    <row r="30" spans="1:5" ht="15" customHeight="1">
      <c r="A30" s="188"/>
      <c r="B30" s="44"/>
      <c r="C30" s="44"/>
      <c r="D30" s="44"/>
      <c r="E30" s="44"/>
    </row>
    <row r="31" ht="15" customHeight="1">
      <c r="E31" s="44"/>
    </row>
    <row r="32" ht="15" customHeight="1">
      <c r="E32" s="75"/>
    </row>
    <row r="33" ht="15" customHeight="1"/>
    <row r="34" ht="15" customHeight="1"/>
    <row r="36" ht="14.25" customHeight="1"/>
    <row r="37" ht="14.25" customHeight="1"/>
  </sheetData>
  <sheetProtection/>
  <mergeCells count="5">
    <mergeCell ref="A7:A8"/>
    <mergeCell ref="B7:B8"/>
    <mergeCell ref="A3:E3"/>
    <mergeCell ref="A2:E2"/>
    <mergeCell ref="A1:E1"/>
  </mergeCells>
  <hyperlinks>
    <hyperlink ref="A5" location="MENU!A4" display="MENU!A4"/>
  </hyperlinks>
  <printOptions/>
  <pageMargins left="0.78740157480315" right="0" top="0.736220472" bottom="0" header="0.78740157480315" footer="0"/>
  <pageSetup horizontalDpi="300" verticalDpi="300" orientation="portrait" paperSize="9" scale="80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6">
      <selection activeCell="E35" sqref="E35:E36"/>
    </sheetView>
  </sheetViews>
  <sheetFormatPr defaultColWidth="9.140625" defaultRowHeight="12.75"/>
  <cols>
    <col min="1" max="1" width="22.28125" style="63" customWidth="1"/>
    <col min="2" max="2" width="11.00390625" style="63" customWidth="1"/>
    <col min="3" max="4" width="19.7109375" style="63" customWidth="1"/>
    <col min="5" max="5" width="28.140625" style="63" customWidth="1"/>
    <col min="6" max="16384" width="9.140625" style="63" customWidth="1"/>
  </cols>
  <sheetData>
    <row r="1" spans="1:5" ht="26.25">
      <c r="A1" s="459" t="s">
        <v>79</v>
      </c>
      <c r="B1" s="459"/>
      <c r="C1" s="459"/>
      <c r="D1" s="459"/>
      <c r="E1" s="459"/>
    </row>
    <row r="2" spans="1:5" ht="14.25">
      <c r="A2" s="460" t="s">
        <v>80</v>
      </c>
      <c r="B2" s="460"/>
      <c r="C2" s="460"/>
      <c r="D2" s="460"/>
      <c r="E2" s="460"/>
    </row>
    <row r="3" spans="1:5" ht="15">
      <c r="A3" s="461" t="s">
        <v>123</v>
      </c>
      <c r="B3" s="461"/>
      <c r="C3" s="461"/>
      <c r="D3" s="461"/>
      <c r="E3" s="461"/>
    </row>
    <row r="4" spans="1:5" ht="15">
      <c r="A4" s="69" t="s">
        <v>25</v>
      </c>
      <c r="B4" s="64"/>
      <c r="C4" s="64"/>
      <c r="D4" s="64"/>
      <c r="E4" s="64"/>
    </row>
    <row r="5" spans="1:5" ht="13.5" thickBot="1">
      <c r="A5" s="65"/>
      <c r="B5" s="64"/>
      <c r="C5" s="64"/>
      <c r="D5" s="64"/>
      <c r="E5" s="64"/>
    </row>
    <row r="6" spans="1:5" ht="24.75" customHeight="1">
      <c r="A6" s="462" t="s">
        <v>2</v>
      </c>
      <c r="B6" s="464" t="s">
        <v>9</v>
      </c>
      <c r="C6" s="66" t="s">
        <v>11</v>
      </c>
      <c r="D6" s="66" t="s">
        <v>10</v>
      </c>
      <c r="E6" s="366" t="s">
        <v>26</v>
      </c>
    </row>
    <row r="7" spans="1:5" ht="24.75" customHeight="1">
      <c r="A7" s="463"/>
      <c r="B7" s="465"/>
      <c r="C7" s="466" t="s">
        <v>81</v>
      </c>
      <c r="D7" s="467"/>
      <c r="E7" s="71" t="s">
        <v>122</v>
      </c>
    </row>
    <row r="8" spans="1:5" ht="25.5" customHeight="1">
      <c r="A8" s="87" t="s">
        <v>124</v>
      </c>
      <c r="B8" s="91" t="s">
        <v>134</v>
      </c>
      <c r="C8" s="71">
        <v>42683</v>
      </c>
      <c r="D8" s="71">
        <v>42684</v>
      </c>
      <c r="E8" s="71">
        <f aca="true" t="shared" si="0" ref="E8:E19">D8+1</f>
        <v>42685</v>
      </c>
    </row>
    <row r="9" spans="1:5" s="334" customFormat="1" ht="25.5" customHeight="1">
      <c r="A9" s="87" t="s">
        <v>125</v>
      </c>
      <c r="B9" s="91" t="s">
        <v>135</v>
      </c>
      <c r="C9" s="71">
        <v>42690</v>
      </c>
      <c r="D9" s="71">
        <v>42691</v>
      </c>
      <c r="E9" s="71">
        <f t="shared" si="0"/>
        <v>42692</v>
      </c>
    </row>
    <row r="10" spans="1:5" s="334" customFormat="1" ht="25.5" customHeight="1">
      <c r="A10" s="87" t="s">
        <v>126</v>
      </c>
      <c r="B10" s="91" t="s">
        <v>136</v>
      </c>
      <c r="C10" s="71">
        <v>42697</v>
      </c>
      <c r="D10" s="71">
        <v>42698</v>
      </c>
      <c r="E10" s="71">
        <f t="shared" si="0"/>
        <v>42699</v>
      </c>
    </row>
    <row r="11" spans="1:5" s="334" customFormat="1" ht="25.5" customHeight="1">
      <c r="A11" s="87" t="s">
        <v>127</v>
      </c>
      <c r="B11" s="91" t="s">
        <v>137</v>
      </c>
      <c r="C11" s="71">
        <v>42704</v>
      </c>
      <c r="D11" s="71">
        <v>42705</v>
      </c>
      <c r="E11" s="71">
        <f t="shared" si="0"/>
        <v>42706</v>
      </c>
    </row>
    <row r="12" spans="1:5" s="334" customFormat="1" ht="25.5" customHeight="1">
      <c r="A12" s="87" t="s">
        <v>173</v>
      </c>
      <c r="B12" s="91" t="s">
        <v>174</v>
      </c>
      <c r="C12" s="71">
        <v>42711</v>
      </c>
      <c r="D12" s="71">
        <v>42712</v>
      </c>
      <c r="E12" s="71">
        <f t="shared" si="0"/>
        <v>42713</v>
      </c>
    </row>
    <row r="13" spans="1:5" s="334" customFormat="1" ht="25.5" customHeight="1">
      <c r="A13" s="87" t="s">
        <v>175</v>
      </c>
      <c r="B13" s="91" t="s">
        <v>176</v>
      </c>
      <c r="C13" s="71">
        <v>42718</v>
      </c>
      <c r="D13" s="71">
        <v>42719</v>
      </c>
      <c r="E13" s="71">
        <f t="shared" si="0"/>
        <v>42720</v>
      </c>
    </row>
    <row r="14" spans="1:5" s="334" customFormat="1" ht="25.5" customHeight="1">
      <c r="A14" s="87" t="s">
        <v>206</v>
      </c>
      <c r="B14" s="91" t="s">
        <v>207</v>
      </c>
      <c r="C14" s="71">
        <v>42725</v>
      </c>
      <c r="D14" s="71">
        <v>42726</v>
      </c>
      <c r="E14" s="71">
        <f t="shared" si="0"/>
        <v>42727</v>
      </c>
    </row>
    <row r="15" spans="1:5" s="334" customFormat="1" ht="25.5" customHeight="1">
      <c r="A15" s="87" t="s">
        <v>208</v>
      </c>
      <c r="B15" s="91" t="s">
        <v>136</v>
      </c>
      <c r="C15" s="71">
        <v>42732</v>
      </c>
      <c r="D15" s="71">
        <v>42733</v>
      </c>
      <c r="E15" s="71">
        <f t="shared" si="0"/>
        <v>42734</v>
      </c>
    </row>
    <row r="16" spans="1:5" s="334" customFormat="1" ht="25.5" customHeight="1">
      <c r="A16" s="87" t="s">
        <v>209</v>
      </c>
      <c r="B16" s="91" t="s">
        <v>210</v>
      </c>
      <c r="C16" s="71">
        <v>42373</v>
      </c>
      <c r="D16" s="71">
        <v>42374</v>
      </c>
      <c r="E16" s="71">
        <f t="shared" si="0"/>
        <v>42375</v>
      </c>
    </row>
    <row r="17" spans="1:5" s="334" customFormat="1" ht="25.5" customHeight="1">
      <c r="A17" s="87" t="s">
        <v>211</v>
      </c>
      <c r="B17" s="91" t="s">
        <v>212</v>
      </c>
      <c r="C17" s="71">
        <v>42380</v>
      </c>
      <c r="D17" s="71">
        <v>42381</v>
      </c>
      <c r="E17" s="71">
        <f t="shared" si="0"/>
        <v>42382</v>
      </c>
    </row>
    <row r="18" spans="1:5" s="334" customFormat="1" ht="25.5" customHeight="1">
      <c r="A18" s="87" t="s">
        <v>278</v>
      </c>
      <c r="B18" s="91" t="s">
        <v>279</v>
      </c>
      <c r="C18" s="71">
        <v>42387</v>
      </c>
      <c r="D18" s="71">
        <v>42388</v>
      </c>
      <c r="E18" s="71">
        <f t="shared" si="0"/>
        <v>42389</v>
      </c>
    </row>
    <row r="19" spans="1:5" s="334" customFormat="1" ht="25.5" customHeight="1">
      <c r="A19" s="87" t="s">
        <v>124</v>
      </c>
      <c r="B19" s="91" t="s">
        <v>280</v>
      </c>
      <c r="C19" s="71">
        <v>42394</v>
      </c>
      <c r="D19" s="71">
        <v>42395</v>
      </c>
      <c r="E19" s="71">
        <f t="shared" si="0"/>
        <v>42396</v>
      </c>
    </row>
    <row r="20" spans="1:5" ht="25.5" customHeight="1">
      <c r="A20" s="386"/>
      <c r="B20" s="90"/>
      <c r="C20" s="88"/>
      <c r="D20" s="88"/>
      <c r="E20" s="88"/>
    </row>
    <row r="21" spans="1:5" ht="25.5" customHeight="1">
      <c r="A21" s="67" t="str">
        <f>+KOLKATA!A20</f>
        <v>UPDATE: 25/11/2016</v>
      </c>
      <c r="B21" s="56"/>
      <c r="C21" s="88"/>
      <c r="D21" s="88"/>
      <c r="E21" s="89"/>
    </row>
    <row r="22" spans="1:5" ht="17.25" customHeight="1">
      <c r="A22" s="67"/>
      <c r="B22" s="56"/>
      <c r="C22" s="329"/>
      <c r="D22" s="77"/>
      <c r="E22" s="266"/>
    </row>
    <row r="23" spans="1:5" ht="16.5" customHeight="1">
      <c r="A23" s="68" t="str">
        <f>'[1]ZCP - DIRECT PORT CALL'!A24</f>
        <v>Schedule is subject to change without prior notice</v>
      </c>
      <c r="B23" s="64"/>
      <c r="C23" s="266"/>
      <c r="D23" s="266"/>
      <c r="E23" s="266"/>
    </row>
    <row r="24" spans="1:5" ht="15.75" customHeight="1">
      <c r="A24" s="57" t="str">
        <f>'[1]ZCP - DIRECT PORT CALL'!A25</f>
        <v>For booking, please contact our office:</v>
      </c>
      <c r="B24" s="64"/>
      <c r="C24" s="266"/>
      <c r="D24" s="266"/>
      <c r="E24" s="266"/>
    </row>
    <row r="25" spans="1:5" ht="14.25">
      <c r="A25" s="58" t="str">
        <f>'[1]ZCP - DIRECT PORT CALL'!A26</f>
        <v>ZIM VIETNAM LLC</v>
      </c>
      <c r="B25" s="64"/>
      <c r="C25" s="64"/>
      <c r="D25" s="27"/>
      <c r="E25" s="75"/>
    </row>
    <row r="26" spans="1:5" ht="14.25">
      <c r="A26" s="60" t="s">
        <v>84</v>
      </c>
      <c r="B26" s="26"/>
      <c r="C26" s="52"/>
      <c r="D26" s="26"/>
      <c r="E26" s="64"/>
    </row>
    <row r="27" spans="1:7" s="44" customFormat="1" ht="15">
      <c r="A27" s="60" t="s">
        <v>85</v>
      </c>
      <c r="B27" s="27"/>
      <c r="C27" s="76"/>
      <c r="D27" s="77"/>
      <c r="F27" s="28"/>
      <c r="G27" s="28"/>
    </row>
    <row r="28" spans="1:7" s="44" customFormat="1" ht="15">
      <c r="A28" s="13" t="s">
        <v>40</v>
      </c>
      <c r="B28" s="27"/>
      <c r="C28" s="14"/>
      <c r="D28" s="77"/>
      <c r="F28" s="30"/>
      <c r="G28" s="28"/>
    </row>
    <row r="29" spans="1:7" s="44" customFormat="1" ht="14.25">
      <c r="A29" s="60"/>
      <c r="B29" s="27"/>
      <c r="C29" s="14"/>
      <c r="D29" s="75"/>
      <c r="F29" s="30"/>
      <c r="G29" s="28"/>
    </row>
    <row r="30" spans="1:7" s="44" customFormat="1" ht="14.25">
      <c r="A30" s="59"/>
      <c r="B30" s="63"/>
      <c r="C30" s="27"/>
      <c r="D30" s="75"/>
      <c r="E30" s="26"/>
      <c r="F30" s="30"/>
      <c r="G30" s="30"/>
    </row>
  </sheetData>
  <sheetProtection/>
  <mergeCells count="6">
    <mergeCell ref="A1:E1"/>
    <mergeCell ref="A2:E2"/>
    <mergeCell ref="A3:E3"/>
    <mergeCell ref="A6:A7"/>
    <mergeCell ref="B6:B7"/>
    <mergeCell ref="C7:D7"/>
  </mergeCells>
  <hyperlinks>
    <hyperlink ref="A4" location="MENU!A1" display="BACK TO MENU"/>
  </hyperlink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K34" sqref="K34"/>
    </sheetView>
  </sheetViews>
  <sheetFormatPr defaultColWidth="9.140625" defaultRowHeight="12.75"/>
  <cols>
    <col min="1" max="1" width="21.140625" style="190" customWidth="1"/>
    <col min="2" max="2" width="9.7109375" style="190" customWidth="1"/>
    <col min="3" max="3" width="11.00390625" style="190" customWidth="1"/>
    <col min="4" max="4" width="10.00390625" style="190" customWidth="1"/>
    <col min="5" max="5" width="22.8515625" style="190" customWidth="1"/>
    <col min="6" max="6" width="10.8515625" style="190" customWidth="1"/>
    <col min="7" max="7" width="14.7109375" style="190" customWidth="1"/>
    <col min="8" max="16384" width="9.140625" style="190" customWidth="1"/>
  </cols>
  <sheetData>
    <row r="1" spans="1:7" s="63" customFormat="1" ht="26.25">
      <c r="A1" s="459" t="s">
        <v>79</v>
      </c>
      <c r="B1" s="459"/>
      <c r="C1" s="459"/>
      <c r="D1" s="459"/>
      <c r="E1" s="459"/>
      <c r="F1" s="459"/>
      <c r="G1" s="459"/>
    </row>
    <row r="2" spans="1:7" s="63" customFormat="1" ht="14.25">
      <c r="A2" s="460" t="s">
        <v>80</v>
      </c>
      <c r="B2" s="460"/>
      <c r="C2" s="460"/>
      <c r="D2" s="460"/>
      <c r="E2" s="460"/>
      <c r="F2" s="460"/>
      <c r="G2" s="460"/>
    </row>
    <row r="3" spans="1:7" s="63" customFormat="1" ht="15">
      <c r="A3" s="461" t="s">
        <v>187</v>
      </c>
      <c r="B3" s="461"/>
      <c r="C3" s="461"/>
      <c r="D3" s="461"/>
      <c r="E3" s="461"/>
      <c r="F3" s="461"/>
      <c r="G3" s="461"/>
    </row>
    <row r="4" spans="1:6" ht="11.25">
      <c r="A4" s="191" t="s">
        <v>25</v>
      </c>
      <c r="B4" s="192"/>
      <c r="C4" s="192"/>
      <c r="D4" s="192"/>
      <c r="E4" s="192"/>
      <c r="F4" s="192"/>
    </row>
    <row r="5" spans="1:6" ht="12" thickBot="1">
      <c r="A5" s="193"/>
      <c r="B5" s="192"/>
      <c r="C5" s="192"/>
      <c r="D5" s="192"/>
      <c r="E5" s="192"/>
      <c r="F5" s="192"/>
    </row>
    <row r="6" spans="1:7" ht="24.75" customHeight="1">
      <c r="A6" s="468" t="s">
        <v>2</v>
      </c>
      <c r="B6" s="470" t="s">
        <v>9</v>
      </c>
      <c r="C6" s="194" t="s">
        <v>10</v>
      </c>
      <c r="D6" s="194" t="s">
        <v>11</v>
      </c>
      <c r="E6" s="422" t="s">
        <v>12</v>
      </c>
      <c r="F6" s="104" t="s">
        <v>10</v>
      </c>
      <c r="G6" s="194" t="s">
        <v>11</v>
      </c>
    </row>
    <row r="7" spans="1:7" ht="24.75" customHeight="1">
      <c r="A7" s="469"/>
      <c r="B7" s="471"/>
      <c r="C7" s="84" t="s">
        <v>81</v>
      </c>
      <c r="D7" s="84" t="s">
        <v>122</v>
      </c>
      <c r="E7" s="423"/>
      <c r="F7" s="125" t="s">
        <v>122</v>
      </c>
      <c r="G7" s="84" t="s">
        <v>49</v>
      </c>
    </row>
    <row r="8" spans="1:7" ht="25.5" customHeight="1">
      <c r="A8" s="196" t="s">
        <v>126</v>
      </c>
      <c r="B8" s="197" t="s">
        <v>136</v>
      </c>
      <c r="C8" s="195">
        <v>42698</v>
      </c>
      <c r="D8" s="195">
        <f aca="true" t="shared" si="0" ref="D8:D17">+C8+1</f>
        <v>42699</v>
      </c>
      <c r="E8" s="111" t="s">
        <v>188</v>
      </c>
      <c r="F8" s="110">
        <v>42706</v>
      </c>
      <c r="G8" s="198">
        <f aca="true" t="shared" si="1" ref="G8:G17">+F8+9</f>
        <v>42715</v>
      </c>
    </row>
    <row r="9" spans="1:7" ht="25.5" customHeight="1">
      <c r="A9" s="196" t="s">
        <v>127</v>
      </c>
      <c r="B9" s="197" t="s">
        <v>137</v>
      </c>
      <c r="C9" s="195">
        <v>42705</v>
      </c>
      <c r="D9" s="195">
        <f t="shared" si="0"/>
        <v>42706</v>
      </c>
      <c r="E9" s="111" t="s">
        <v>189</v>
      </c>
      <c r="F9" s="110">
        <v>42713</v>
      </c>
      <c r="G9" s="198">
        <f t="shared" si="1"/>
        <v>42722</v>
      </c>
    </row>
    <row r="10" spans="1:7" ht="25.5" customHeight="1">
      <c r="A10" s="196" t="s">
        <v>173</v>
      </c>
      <c r="B10" s="197" t="s">
        <v>174</v>
      </c>
      <c r="C10" s="195">
        <v>42712</v>
      </c>
      <c r="D10" s="195">
        <f t="shared" si="0"/>
        <v>42713</v>
      </c>
      <c r="E10" s="111" t="s">
        <v>192</v>
      </c>
      <c r="F10" s="110">
        <v>42720</v>
      </c>
      <c r="G10" s="198">
        <f t="shared" si="1"/>
        <v>42729</v>
      </c>
    </row>
    <row r="11" spans="1:7" ht="25.5" customHeight="1">
      <c r="A11" s="196" t="s">
        <v>175</v>
      </c>
      <c r="B11" s="197" t="s">
        <v>176</v>
      </c>
      <c r="C11" s="195">
        <v>42719</v>
      </c>
      <c r="D11" s="195">
        <f t="shared" si="0"/>
        <v>42720</v>
      </c>
      <c r="E11" s="111" t="s">
        <v>193</v>
      </c>
      <c r="F11" s="110">
        <v>42727</v>
      </c>
      <c r="G11" s="198">
        <f t="shared" si="1"/>
        <v>42736</v>
      </c>
    </row>
    <row r="12" spans="1:7" ht="25.5" customHeight="1">
      <c r="A12" s="196" t="s">
        <v>206</v>
      </c>
      <c r="B12" s="197" t="s">
        <v>207</v>
      </c>
      <c r="C12" s="195">
        <v>42726</v>
      </c>
      <c r="D12" s="195">
        <f t="shared" si="0"/>
        <v>42727</v>
      </c>
      <c r="E12" s="111" t="s">
        <v>213</v>
      </c>
      <c r="F12" s="110">
        <v>42734</v>
      </c>
      <c r="G12" s="198">
        <f t="shared" si="1"/>
        <v>42743</v>
      </c>
    </row>
    <row r="13" spans="1:7" ht="25.5" customHeight="1">
      <c r="A13" s="196" t="s">
        <v>208</v>
      </c>
      <c r="B13" s="197" t="s">
        <v>136</v>
      </c>
      <c r="C13" s="195">
        <v>42733</v>
      </c>
      <c r="D13" s="195">
        <f t="shared" si="0"/>
        <v>42734</v>
      </c>
      <c r="E13" s="111" t="s">
        <v>214</v>
      </c>
      <c r="F13" s="110">
        <v>42375</v>
      </c>
      <c r="G13" s="198">
        <f t="shared" si="1"/>
        <v>42384</v>
      </c>
    </row>
    <row r="14" spans="1:7" ht="25.5" customHeight="1">
      <c r="A14" s="196" t="s">
        <v>209</v>
      </c>
      <c r="B14" s="197" t="s">
        <v>210</v>
      </c>
      <c r="C14" s="195">
        <v>42374</v>
      </c>
      <c r="D14" s="195">
        <f t="shared" si="0"/>
        <v>42375</v>
      </c>
      <c r="E14" s="111" t="s">
        <v>215</v>
      </c>
      <c r="F14" s="110">
        <v>42382</v>
      </c>
      <c r="G14" s="198">
        <f t="shared" si="1"/>
        <v>42391</v>
      </c>
    </row>
    <row r="15" spans="1:7" ht="25.5" customHeight="1">
      <c r="A15" s="196" t="s">
        <v>211</v>
      </c>
      <c r="B15" s="197" t="s">
        <v>212</v>
      </c>
      <c r="C15" s="195">
        <v>42381</v>
      </c>
      <c r="D15" s="195">
        <f t="shared" si="0"/>
        <v>42382</v>
      </c>
      <c r="E15" s="111" t="s">
        <v>216</v>
      </c>
      <c r="F15" s="110">
        <v>42389</v>
      </c>
      <c r="G15" s="198">
        <f t="shared" si="1"/>
        <v>42398</v>
      </c>
    </row>
    <row r="16" spans="1:7" ht="25.5" customHeight="1">
      <c r="A16" s="196" t="s">
        <v>278</v>
      </c>
      <c r="B16" s="197" t="s">
        <v>279</v>
      </c>
      <c r="C16" s="195">
        <v>42388</v>
      </c>
      <c r="D16" s="195">
        <f t="shared" si="0"/>
        <v>42389</v>
      </c>
      <c r="E16" s="111" t="s">
        <v>281</v>
      </c>
      <c r="F16" s="110">
        <v>42396</v>
      </c>
      <c r="G16" s="198">
        <f t="shared" si="1"/>
        <v>42405</v>
      </c>
    </row>
    <row r="17" spans="1:7" ht="25.5" customHeight="1">
      <c r="A17" s="196" t="s">
        <v>124</v>
      </c>
      <c r="B17" s="197" t="s">
        <v>280</v>
      </c>
      <c r="C17" s="195">
        <v>42395</v>
      </c>
      <c r="D17" s="195">
        <f t="shared" si="0"/>
        <v>42396</v>
      </c>
      <c r="E17" s="111" t="s">
        <v>282</v>
      </c>
      <c r="F17" s="110">
        <v>42403</v>
      </c>
      <c r="G17" s="198">
        <f t="shared" si="1"/>
        <v>42412</v>
      </c>
    </row>
    <row r="18" spans="1:7" ht="25.5" customHeight="1">
      <c r="A18" s="386"/>
      <c r="B18" s="90"/>
      <c r="C18" s="199"/>
      <c r="D18" s="199"/>
      <c r="E18" s="131"/>
      <c r="F18" s="107"/>
      <c r="G18" s="372"/>
    </row>
    <row r="19" ht="25.5" customHeight="1">
      <c r="A19" s="364" t="s">
        <v>190</v>
      </c>
    </row>
    <row r="20" spans="1:6" ht="21.75" customHeight="1">
      <c r="A20" s="200" t="str">
        <f>+'CAI MEP TO SINGAPORE'!A21</f>
        <v>UPDATE: 25/11/2016</v>
      </c>
      <c r="B20" s="201"/>
      <c r="C20" s="202"/>
      <c r="D20" s="200"/>
      <c r="E20" s="200"/>
      <c r="F20" s="200"/>
    </row>
    <row r="21" spans="1:8" ht="15" customHeight="1">
      <c r="A21" s="200" t="s">
        <v>191</v>
      </c>
      <c r="B21" s="201"/>
      <c r="C21" s="202"/>
      <c r="D21" s="329"/>
      <c r="E21" s="77"/>
      <c r="F21" s="266"/>
      <c r="G21" s="115"/>
      <c r="H21" s="78"/>
    </row>
    <row r="22" spans="1:8" ht="12.75">
      <c r="A22" s="159"/>
      <c r="D22" s="266"/>
      <c r="E22" s="266"/>
      <c r="F22" s="266"/>
      <c r="G22" s="115"/>
      <c r="H22" s="78"/>
    </row>
    <row r="23" spans="1:8" ht="13.5" customHeight="1">
      <c r="A23" s="203" t="str">
        <f>'[1]ZCP - DIRECT PORT CALL'!A24</f>
        <v>Schedule is subject to change without prior notice</v>
      </c>
      <c r="D23" s="266"/>
      <c r="E23" s="266"/>
      <c r="F23" s="266"/>
      <c r="G23" s="115"/>
      <c r="H23" s="78"/>
    </row>
    <row r="24" spans="1:8" ht="14.25">
      <c r="A24" s="204" t="str">
        <f>'[1]ZCP - DIRECT PORT CALL'!A25</f>
        <v>For booking, please contact our office:</v>
      </c>
      <c r="D24" s="64"/>
      <c r="E24" s="27"/>
      <c r="F24" s="75"/>
      <c r="G24" s="99"/>
      <c r="H24" s="78"/>
    </row>
    <row r="25" spans="1:7" ht="11.25">
      <c r="A25" s="205" t="str">
        <f>'[1]ZCP - DIRECT PORT CALL'!A26</f>
        <v>ZIM VIETNAM LLC</v>
      </c>
      <c r="E25" s="157"/>
      <c r="F25" s="115"/>
      <c r="G25" s="123"/>
    </row>
    <row r="26" spans="1:10" s="99" customFormat="1" ht="11.25">
      <c r="A26" s="96" t="s">
        <v>84</v>
      </c>
      <c r="B26" s="115"/>
      <c r="C26" s="115"/>
      <c r="D26" s="115"/>
      <c r="E26" s="157"/>
      <c r="F26" s="206"/>
      <c r="I26" s="116"/>
      <c r="J26" s="116"/>
    </row>
    <row r="27" spans="1:10" s="99" customFormat="1" ht="11.25">
      <c r="A27" s="96" t="s">
        <v>85</v>
      </c>
      <c r="E27" s="115"/>
      <c r="F27" s="206"/>
      <c r="I27" s="116"/>
      <c r="J27" s="116"/>
    </row>
    <row r="28" spans="1:10" s="99" customFormat="1" ht="11.25">
      <c r="A28" s="96" t="s">
        <v>40</v>
      </c>
      <c r="E28" s="115"/>
      <c r="F28" s="115"/>
      <c r="I28" s="116"/>
      <c r="J28" s="116"/>
    </row>
    <row r="29" spans="1:10" s="99" customFormat="1" ht="11.25">
      <c r="A29" s="96"/>
      <c r="F29" s="115"/>
      <c r="G29" s="115"/>
      <c r="I29" s="116"/>
      <c r="J29" s="116"/>
    </row>
    <row r="30" ht="11.25">
      <c r="A30" s="207"/>
    </row>
  </sheetData>
  <sheetProtection/>
  <mergeCells count="6">
    <mergeCell ref="A1:G1"/>
    <mergeCell ref="A2:G2"/>
    <mergeCell ref="A3:G3"/>
    <mergeCell ref="A6:A7"/>
    <mergeCell ref="B6:B7"/>
    <mergeCell ref="E6:E7"/>
  </mergeCells>
  <hyperlinks>
    <hyperlink ref="A4" location="MENU!A1" display="BACK TO MENU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K41" sqref="K41"/>
    </sheetView>
  </sheetViews>
  <sheetFormatPr defaultColWidth="9.28125" defaultRowHeight="12.75"/>
  <cols>
    <col min="1" max="1" width="21.00390625" style="96" customWidth="1"/>
    <col min="2" max="2" width="8.57421875" style="96" customWidth="1"/>
    <col min="3" max="3" width="8.28125" style="96" customWidth="1"/>
    <col min="4" max="4" width="9.00390625" style="96" customWidth="1"/>
    <col min="5" max="5" width="30.140625" style="135" customWidth="1"/>
    <col min="6" max="6" width="8.8515625" style="96" customWidth="1"/>
    <col min="7" max="7" width="11.00390625" style="135" customWidth="1"/>
    <col min="8" max="8" width="9.7109375" style="135" customWidth="1"/>
    <col min="9" max="9" width="18.421875" style="135" customWidth="1"/>
    <col min="10" max="10" width="8.28125" style="135" customWidth="1"/>
    <col min="11" max="11" width="12.140625" style="135" customWidth="1"/>
    <col min="12" max="12" width="11.00390625" style="135" customWidth="1"/>
    <col min="13" max="13" width="12.140625" style="96" bestFit="1" customWidth="1"/>
    <col min="14" max="14" width="9.7109375" style="96" bestFit="1" customWidth="1"/>
    <col min="15" max="16384" width="9.28125" style="96" customWidth="1"/>
  </cols>
  <sheetData>
    <row r="1" spans="1:14" s="172" customFormat="1" ht="35.25">
      <c r="A1" s="458" t="s">
        <v>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s="172" customFormat="1" ht="15" customHeight="1">
      <c r="A2" s="426" t="str">
        <f>MENU!A2</f>
        <v>(As Agent : Zim Vietnam LLC.)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s="172" customFormat="1" ht="15" customHeight="1">
      <c r="A3" s="445" t="s">
        <v>22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ht="15" customHeight="1">
      <c r="A4" s="208" t="s">
        <v>25</v>
      </c>
    </row>
    <row r="5" ht="15" customHeight="1" thickBot="1">
      <c r="A5" s="208"/>
    </row>
    <row r="6" spans="1:12" ht="19.5" customHeight="1">
      <c r="A6" s="420" t="s">
        <v>8</v>
      </c>
      <c r="B6" s="422" t="s">
        <v>9</v>
      </c>
      <c r="C6" s="104" t="s">
        <v>10</v>
      </c>
      <c r="D6" s="104" t="s">
        <v>11</v>
      </c>
      <c r="E6" s="422" t="s">
        <v>12</v>
      </c>
      <c r="F6" s="104" t="s">
        <v>10</v>
      </c>
      <c r="G6" s="412" t="s">
        <v>68</v>
      </c>
      <c r="H6" s="412" t="s">
        <v>61</v>
      </c>
      <c r="I6" s="412" t="s">
        <v>71</v>
      </c>
      <c r="J6" s="412" t="s">
        <v>23</v>
      </c>
      <c r="K6" s="412" t="s">
        <v>62</v>
      </c>
      <c r="L6" s="472" t="s">
        <v>90</v>
      </c>
    </row>
    <row r="7" spans="1:12" ht="21.75" customHeight="1">
      <c r="A7" s="421"/>
      <c r="B7" s="423"/>
      <c r="C7" s="125" t="s">
        <v>13</v>
      </c>
      <c r="D7" s="125" t="s">
        <v>24</v>
      </c>
      <c r="E7" s="423"/>
      <c r="F7" s="125" t="s">
        <v>24</v>
      </c>
      <c r="G7" s="413"/>
      <c r="H7" s="413"/>
      <c r="I7" s="413"/>
      <c r="J7" s="413"/>
      <c r="K7" s="413"/>
      <c r="L7" s="473"/>
    </row>
    <row r="8" spans="1:13" ht="27" customHeight="1">
      <c r="A8" s="109" t="s">
        <v>87</v>
      </c>
      <c r="B8" s="111" t="s">
        <v>107</v>
      </c>
      <c r="C8" s="141">
        <v>42694</v>
      </c>
      <c r="D8" s="141">
        <f aca="true" t="shared" si="0" ref="D8:D17">+C8+4</f>
        <v>42698</v>
      </c>
      <c r="E8" s="474" t="s">
        <v>128</v>
      </c>
      <c r="F8" s="142">
        <v>42713</v>
      </c>
      <c r="G8" s="110">
        <f aca="true" t="shared" si="1" ref="G8:G15">F8+4</f>
        <v>42717</v>
      </c>
      <c r="H8" s="110">
        <f aca="true" t="shared" si="2" ref="H8:H15">F8+24</f>
        <v>42737</v>
      </c>
      <c r="I8" s="110">
        <f aca="true" t="shared" si="3" ref="I8:I15">H8+2</f>
        <v>42739</v>
      </c>
      <c r="J8" s="110">
        <f aca="true" t="shared" si="4" ref="J8:K15">I8+5</f>
        <v>42744</v>
      </c>
      <c r="K8" s="110">
        <f t="shared" si="4"/>
        <v>42749</v>
      </c>
      <c r="L8" s="110">
        <f aca="true" t="shared" si="5" ref="L8:L15">K8+3</f>
        <v>42752</v>
      </c>
      <c r="M8" s="107"/>
    </row>
    <row r="9" spans="1:13" ht="27" customHeight="1">
      <c r="A9" s="109" t="s">
        <v>76</v>
      </c>
      <c r="B9" s="111" t="s">
        <v>119</v>
      </c>
      <c r="C9" s="141">
        <v>42701</v>
      </c>
      <c r="D9" s="141">
        <f t="shared" si="0"/>
        <v>42705</v>
      </c>
      <c r="E9" s="475"/>
      <c r="F9" s="142">
        <v>42713</v>
      </c>
      <c r="G9" s="110">
        <f t="shared" si="1"/>
        <v>42717</v>
      </c>
      <c r="H9" s="110">
        <f t="shared" si="2"/>
        <v>42737</v>
      </c>
      <c r="I9" s="110">
        <f t="shared" si="3"/>
        <v>42739</v>
      </c>
      <c r="J9" s="110">
        <f t="shared" si="4"/>
        <v>42744</v>
      </c>
      <c r="K9" s="110">
        <f t="shared" si="4"/>
        <v>42749</v>
      </c>
      <c r="L9" s="110">
        <f t="shared" si="5"/>
        <v>42752</v>
      </c>
      <c r="M9" s="107"/>
    </row>
    <row r="10" spans="1:13" ht="27" customHeight="1">
      <c r="A10" s="109" t="s">
        <v>78</v>
      </c>
      <c r="B10" s="111" t="s">
        <v>120</v>
      </c>
      <c r="C10" s="141">
        <v>42708</v>
      </c>
      <c r="D10" s="141">
        <f t="shared" si="0"/>
        <v>42712</v>
      </c>
      <c r="E10" s="141" t="s">
        <v>129</v>
      </c>
      <c r="F10" s="142">
        <v>42720</v>
      </c>
      <c r="G10" s="110">
        <f t="shared" si="1"/>
        <v>42724</v>
      </c>
      <c r="H10" s="110">
        <f t="shared" si="2"/>
        <v>42744</v>
      </c>
      <c r="I10" s="110">
        <f t="shared" si="3"/>
        <v>42746</v>
      </c>
      <c r="J10" s="110">
        <f t="shared" si="4"/>
        <v>42751</v>
      </c>
      <c r="K10" s="110">
        <f t="shared" si="4"/>
        <v>42756</v>
      </c>
      <c r="L10" s="110">
        <f t="shared" si="5"/>
        <v>42759</v>
      </c>
      <c r="M10" s="107"/>
    </row>
    <row r="11" spans="1:13" ht="27" customHeight="1">
      <c r="A11" s="109" t="s">
        <v>87</v>
      </c>
      <c r="B11" s="111" t="s">
        <v>166</v>
      </c>
      <c r="C11" s="141">
        <v>42715</v>
      </c>
      <c r="D11" s="141">
        <f t="shared" si="0"/>
        <v>42719</v>
      </c>
      <c r="E11" s="141" t="s">
        <v>177</v>
      </c>
      <c r="F11" s="142">
        <v>42727</v>
      </c>
      <c r="G11" s="110">
        <f t="shared" si="1"/>
        <v>42731</v>
      </c>
      <c r="H11" s="110">
        <f t="shared" si="2"/>
        <v>42751</v>
      </c>
      <c r="I11" s="110">
        <f t="shared" si="3"/>
        <v>42753</v>
      </c>
      <c r="J11" s="110">
        <f t="shared" si="4"/>
        <v>42758</v>
      </c>
      <c r="K11" s="110">
        <f t="shared" si="4"/>
        <v>42763</v>
      </c>
      <c r="L11" s="110">
        <f t="shared" si="5"/>
        <v>42766</v>
      </c>
      <c r="M11" s="107"/>
    </row>
    <row r="12" spans="1:13" ht="27" customHeight="1">
      <c r="A12" s="109" t="s">
        <v>76</v>
      </c>
      <c r="B12" s="111" t="s">
        <v>185</v>
      </c>
      <c r="C12" s="141">
        <v>42722</v>
      </c>
      <c r="D12" s="141">
        <f t="shared" si="0"/>
        <v>42726</v>
      </c>
      <c r="E12" s="141" t="s">
        <v>178</v>
      </c>
      <c r="F12" s="142">
        <v>42734</v>
      </c>
      <c r="G12" s="110">
        <f t="shared" si="1"/>
        <v>42738</v>
      </c>
      <c r="H12" s="110">
        <f t="shared" si="2"/>
        <v>42758</v>
      </c>
      <c r="I12" s="110">
        <f t="shared" si="3"/>
        <v>42760</v>
      </c>
      <c r="J12" s="110">
        <f t="shared" si="4"/>
        <v>42765</v>
      </c>
      <c r="K12" s="110">
        <f t="shared" si="4"/>
        <v>42770</v>
      </c>
      <c r="L12" s="110">
        <f t="shared" si="5"/>
        <v>42773</v>
      </c>
      <c r="M12" s="107"/>
    </row>
    <row r="13" spans="1:13" ht="27" customHeight="1">
      <c r="A13" s="109" t="s">
        <v>78</v>
      </c>
      <c r="B13" s="111" t="s">
        <v>198</v>
      </c>
      <c r="C13" s="141">
        <v>42729</v>
      </c>
      <c r="D13" s="141">
        <f t="shared" si="0"/>
        <v>42733</v>
      </c>
      <c r="E13" s="474" t="s">
        <v>217</v>
      </c>
      <c r="F13" s="142">
        <v>42382</v>
      </c>
      <c r="G13" s="110">
        <f t="shared" si="1"/>
        <v>42386</v>
      </c>
      <c r="H13" s="110">
        <f t="shared" si="2"/>
        <v>42406</v>
      </c>
      <c r="I13" s="110">
        <f t="shared" si="3"/>
        <v>42408</v>
      </c>
      <c r="J13" s="110">
        <f t="shared" si="4"/>
        <v>42413</v>
      </c>
      <c r="K13" s="110">
        <f t="shared" si="4"/>
        <v>42418</v>
      </c>
      <c r="L13" s="110">
        <f t="shared" si="5"/>
        <v>42421</v>
      </c>
      <c r="M13" s="107"/>
    </row>
    <row r="14" spans="1:13" ht="27" customHeight="1">
      <c r="A14" s="109" t="s">
        <v>87</v>
      </c>
      <c r="B14" s="111" t="s">
        <v>199</v>
      </c>
      <c r="C14" s="141">
        <v>42370</v>
      </c>
      <c r="D14" s="141">
        <f t="shared" si="0"/>
        <v>42374</v>
      </c>
      <c r="E14" s="475"/>
      <c r="F14" s="142">
        <v>42382</v>
      </c>
      <c r="G14" s="110">
        <f t="shared" si="1"/>
        <v>42386</v>
      </c>
      <c r="H14" s="110">
        <f t="shared" si="2"/>
        <v>42406</v>
      </c>
      <c r="I14" s="110">
        <f t="shared" si="3"/>
        <v>42408</v>
      </c>
      <c r="J14" s="110">
        <f t="shared" si="4"/>
        <v>42413</v>
      </c>
      <c r="K14" s="110">
        <f t="shared" si="4"/>
        <v>42418</v>
      </c>
      <c r="L14" s="110">
        <f t="shared" si="5"/>
        <v>42421</v>
      </c>
      <c r="M14" s="107"/>
    </row>
    <row r="15" spans="1:13" ht="27" customHeight="1">
      <c r="A15" s="109" t="s">
        <v>76</v>
      </c>
      <c r="B15" s="111" t="s">
        <v>200</v>
      </c>
      <c r="C15" s="141">
        <v>42377</v>
      </c>
      <c r="D15" s="141">
        <f t="shared" si="0"/>
        <v>42381</v>
      </c>
      <c r="E15" s="141" t="s">
        <v>218</v>
      </c>
      <c r="F15" s="142">
        <v>42389</v>
      </c>
      <c r="G15" s="110">
        <f t="shared" si="1"/>
        <v>42393</v>
      </c>
      <c r="H15" s="110">
        <f t="shared" si="2"/>
        <v>42413</v>
      </c>
      <c r="I15" s="110">
        <f t="shared" si="3"/>
        <v>42415</v>
      </c>
      <c r="J15" s="110">
        <f t="shared" si="4"/>
        <v>42420</v>
      </c>
      <c r="K15" s="110">
        <f t="shared" si="4"/>
        <v>42425</v>
      </c>
      <c r="L15" s="110">
        <f t="shared" si="5"/>
        <v>42428</v>
      </c>
      <c r="M15" s="107"/>
    </row>
    <row r="16" spans="1:13" ht="27" customHeight="1">
      <c r="A16" s="109" t="s">
        <v>78</v>
      </c>
      <c r="B16" s="111" t="s">
        <v>269</v>
      </c>
      <c r="C16" s="141">
        <v>42384</v>
      </c>
      <c r="D16" s="141">
        <f t="shared" si="0"/>
        <v>42388</v>
      </c>
      <c r="E16" s="141" t="s">
        <v>92</v>
      </c>
      <c r="F16" s="142"/>
      <c r="G16" s="110"/>
      <c r="H16" s="110"/>
      <c r="I16" s="110"/>
      <c r="J16" s="110"/>
      <c r="K16" s="110"/>
      <c r="L16" s="110"/>
      <c r="M16" s="107"/>
    </row>
    <row r="17" spans="1:13" ht="27" customHeight="1">
      <c r="A17" s="109" t="s">
        <v>87</v>
      </c>
      <c r="B17" s="111" t="s">
        <v>270</v>
      </c>
      <c r="C17" s="141">
        <v>42391</v>
      </c>
      <c r="D17" s="141">
        <f t="shared" si="0"/>
        <v>42395</v>
      </c>
      <c r="E17" s="141" t="s">
        <v>92</v>
      </c>
      <c r="F17" s="142"/>
      <c r="G17" s="110"/>
      <c r="H17" s="110"/>
      <c r="I17" s="110"/>
      <c r="J17" s="110"/>
      <c r="K17" s="110"/>
      <c r="L17" s="110"/>
      <c r="M17" s="107"/>
    </row>
    <row r="18" spans="1:13" ht="26.25" customHeight="1">
      <c r="A18" s="209"/>
      <c r="B18" s="131"/>
      <c r="C18" s="99"/>
      <c r="D18" s="160"/>
      <c r="E18" s="131"/>
      <c r="F18" s="169"/>
      <c r="G18" s="107"/>
      <c r="H18" s="107"/>
      <c r="I18" s="107"/>
      <c r="J18" s="107"/>
      <c r="K18" s="107"/>
      <c r="L18" s="107"/>
      <c r="M18" s="107"/>
    </row>
    <row r="19" spans="1:13" ht="26.25" customHeight="1">
      <c r="A19" s="209" t="str">
        <f>+'INDIA VIA SINGAPORE'!A20</f>
        <v>UPDATE: 25/11/2016</v>
      </c>
      <c r="B19" s="131"/>
      <c r="C19" s="99"/>
      <c r="D19" s="160"/>
      <c r="E19" s="131"/>
      <c r="F19" s="169"/>
      <c r="G19" s="107"/>
      <c r="H19" s="107"/>
      <c r="I19" s="107"/>
      <c r="J19" s="107"/>
      <c r="K19" s="107"/>
      <c r="L19" s="107"/>
      <c r="M19" s="107"/>
    </row>
    <row r="20" spans="1:13" ht="17.25" customHeight="1">
      <c r="A20" s="117" t="s">
        <v>7</v>
      </c>
      <c r="B20" s="115"/>
      <c r="C20" s="99"/>
      <c r="D20" s="107"/>
      <c r="E20" s="329"/>
      <c r="F20" s="77"/>
      <c r="G20" s="266"/>
      <c r="H20" s="115"/>
      <c r="I20" s="107"/>
      <c r="J20" s="107"/>
      <c r="K20" s="107"/>
      <c r="M20" s="135"/>
    </row>
    <row r="21" spans="1:13" ht="12.75">
      <c r="A21" s="210" t="s">
        <v>35</v>
      </c>
      <c r="B21" s="211"/>
      <c r="C21" s="99"/>
      <c r="D21" s="107"/>
      <c r="E21" s="266"/>
      <c r="F21" s="266"/>
      <c r="G21" s="266"/>
      <c r="H21" s="115"/>
      <c r="I21" s="107"/>
      <c r="J21" s="212"/>
      <c r="K21" s="213"/>
      <c r="M21" s="135"/>
    </row>
    <row r="22" spans="1:13" ht="12.75">
      <c r="A22" s="122" t="s">
        <v>41</v>
      </c>
      <c r="B22" s="115"/>
      <c r="C22" s="99"/>
      <c r="D22" s="107"/>
      <c r="E22" s="266"/>
      <c r="F22" s="266"/>
      <c r="G22" s="266"/>
      <c r="H22" s="115"/>
      <c r="I22" s="107"/>
      <c r="J22" s="214"/>
      <c r="M22" s="99"/>
    </row>
    <row r="23" spans="1:10" s="99" customFormat="1" ht="14.25">
      <c r="A23" s="96" t="s">
        <v>84</v>
      </c>
      <c r="B23" s="115"/>
      <c r="C23" s="96"/>
      <c r="D23" s="107"/>
      <c r="E23" s="64"/>
      <c r="F23" s="27"/>
      <c r="G23" s="75"/>
      <c r="I23" s="107"/>
      <c r="J23" s="116"/>
    </row>
    <row r="24" spans="1:10" s="99" customFormat="1" ht="11.25">
      <c r="A24" s="96" t="s">
        <v>85</v>
      </c>
      <c r="C24" s="96"/>
      <c r="D24" s="107"/>
      <c r="E24" s="107"/>
      <c r="F24" s="107"/>
      <c r="G24" s="107"/>
      <c r="H24" s="107"/>
      <c r="I24" s="107"/>
      <c r="J24" s="116"/>
    </row>
    <row r="25" spans="1:10" s="99" customFormat="1" ht="11.25">
      <c r="A25" s="96" t="s">
        <v>40</v>
      </c>
      <c r="C25" s="96"/>
      <c r="D25" s="107"/>
      <c r="E25" s="107"/>
      <c r="F25" s="107"/>
      <c r="G25" s="107"/>
      <c r="H25" s="107"/>
      <c r="I25" s="107"/>
      <c r="J25" s="116"/>
    </row>
    <row r="26" spans="1:13" s="99" customFormat="1" ht="11.25">
      <c r="A26" s="96"/>
      <c r="C26" s="96"/>
      <c r="D26" s="107"/>
      <c r="E26" s="107"/>
      <c r="F26" s="107"/>
      <c r="G26" s="107"/>
      <c r="H26" s="107"/>
      <c r="I26" s="107"/>
      <c r="J26" s="116"/>
      <c r="M26" s="96"/>
    </row>
    <row r="27" spans="1:10" ht="11.25">
      <c r="A27" s="99"/>
      <c r="B27" s="99"/>
      <c r="D27" s="107"/>
      <c r="E27" s="107"/>
      <c r="F27" s="107"/>
      <c r="G27" s="107"/>
      <c r="H27" s="107"/>
      <c r="I27" s="107"/>
      <c r="J27" s="153"/>
    </row>
    <row r="28" spans="6:10" ht="11.25">
      <c r="F28" s="115"/>
      <c r="G28" s="115"/>
      <c r="J28" s="153"/>
    </row>
    <row r="29" spans="6:10" ht="11.25">
      <c r="F29" s="115"/>
      <c r="G29" s="115"/>
      <c r="H29" s="153"/>
      <c r="I29" s="153"/>
      <c r="J29" s="153"/>
    </row>
    <row r="30" ht="11.25">
      <c r="H30" s="215"/>
    </row>
  </sheetData>
  <sheetProtection/>
  <mergeCells count="14">
    <mergeCell ref="A1:N1"/>
    <mergeCell ref="A2:N2"/>
    <mergeCell ref="A3:N3"/>
    <mergeCell ref="A6:A7"/>
    <mergeCell ref="E6:E7"/>
    <mergeCell ref="G6:G7"/>
    <mergeCell ref="B6:B7"/>
    <mergeCell ref="I6:I7"/>
    <mergeCell ref="L6:L7"/>
    <mergeCell ref="E13:E14"/>
    <mergeCell ref="H6:H7"/>
    <mergeCell ref="K6:K7"/>
    <mergeCell ref="J6:J7"/>
    <mergeCell ref="E8:E9"/>
  </mergeCells>
  <hyperlinks>
    <hyperlink ref="A4" location="MENU!A4" display="MENU!A4"/>
  </hyperlinks>
  <printOptions/>
  <pageMargins left="0.2" right="0.12" top="0.52" bottom="0.09" header="0.54" footer="0.01"/>
  <pageSetup horizontalDpi="180" verticalDpi="18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2"/>
  <sheetViews>
    <sheetView zoomScale="78" zoomScaleNormal="78" workbookViewId="0" topLeftCell="A16">
      <selection activeCell="F36" sqref="F36"/>
    </sheetView>
  </sheetViews>
  <sheetFormatPr defaultColWidth="9.140625" defaultRowHeight="12.75"/>
  <cols>
    <col min="1" max="1" width="20.8515625" style="334" customWidth="1"/>
    <col min="2" max="2" width="10.7109375" style="334" customWidth="1"/>
    <col min="3" max="3" width="12.140625" style="334" customWidth="1"/>
    <col min="4" max="4" width="16.7109375" style="334" bestFit="1" customWidth="1"/>
    <col min="5" max="5" width="30.28125" style="334" customWidth="1"/>
    <col min="6" max="6" width="16.7109375" style="334" customWidth="1"/>
    <col min="7" max="7" width="17.8515625" style="334" customWidth="1"/>
    <col min="8" max="9" width="18.00390625" style="334" customWidth="1"/>
    <col min="10" max="10" width="17.140625" style="334" customWidth="1"/>
    <col min="11" max="16384" width="9.140625" style="334" customWidth="1"/>
  </cols>
  <sheetData>
    <row r="1" spans="1:17" s="331" customFormat="1" ht="35.25">
      <c r="A1" s="448" t="s">
        <v>19</v>
      </c>
      <c r="B1" s="448"/>
      <c r="C1" s="448"/>
      <c r="D1" s="448"/>
      <c r="E1" s="448"/>
      <c r="F1" s="448"/>
      <c r="G1" s="448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s="331" customFormat="1" ht="15">
      <c r="A2" s="419" t="str">
        <f>MENU!A2</f>
        <v>(As Agent : Zim Vietnam LLC.)</v>
      </c>
      <c r="B2" s="419"/>
      <c r="C2" s="419"/>
      <c r="D2" s="419"/>
      <c r="E2" s="419"/>
      <c r="F2" s="419"/>
      <c r="G2" s="419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s="331" customFormat="1" ht="18">
      <c r="A3" s="416" t="s">
        <v>50</v>
      </c>
      <c r="B3" s="416"/>
      <c r="C3" s="416"/>
      <c r="D3" s="416"/>
      <c r="E3" s="416"/>
      <c r="F3" s="416"/>
      <c r="G3" s="416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s="331" customFormat="1" ht="35.25">
      <c r="A4" s="448"/>
      <c r="B4" s="448"/>
      <c r="C4" s="448"/>
      <c r="D4" s="448"/>
      <c r="E4" s="448"/>
      <c r="F4" s="448"/>
      <c r="G4" s="448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ht="12.75">
      <c r="A5" s="251" t="s">
        <v>25</v>
      </c>
    </row>
    <row r="6" ht="13.5" thickBot="1">
      <c r="A6" s="335"/>
    </row>
    <row r="7" spans="1:10" ht="24.75" customHeight="1">
      <c r="A7" s="478" t="s">
        <v>2</v>
      </c>
      <c r="B7" s="480" t="s">
        <v>3</v>
      </c>
      <c r="C7" s="336" t="s">
        <v>10</v>
      </c>
      <c r="D7" s="336" t="s">
        <v>11</v>
      </c>
      <c r="E7" s="476" t="s">
        <v>58</v>
      </c>
      <c r="F7" s="337" t="s">
        <v>10</v>
      </c>
      <c r="G7" s="336" t="s">
        <v>11</v>
      </c>
      <c r="H7" s="336" t="s">
        <v>11</v>
      </c>
      <c r="I7" s="362" t="s">
        <v>11</v>
      </c>
      <c r="J7" s="338" t="s">
        <v>11</v>
      </c>
    </row>
    <row r="8" spans="1:10" ht="24.75" customHeight="1">
      <c r="A8" s="479"/>
      <c r="B8" s="481"/>
      <c r="C8" s="340" t="s">
        <v>57</v>
      </c>
      <c r="D8" s="340" t="s">
        <v>51</v>
      </c>
      <c r="E8" s="477"/>
      <c r="F8" s="340" t="s">
        <v>51</v>
      </c>
      <c r="G8" s="339" t="s">
        <v>70</v>
      </c>
      <c r="H8" s="339" t="s">
        <v>49</v>
      </c>
      <c r="I8" s="363" t="s">
        <v>121</v>
      </c>
      <c r="J8" s="341" t="s">
        <v>69</v>
      </c>
    </row>
    <row r="9" spans="1:11" ht="30" customHeight="1">
      <c r="A9" s="295" t="s">
        <v>78</v>
      </c>
      <c r="B9" s="91" t="s">
        <v>106</v>
      </c>
      <c r="C9" s="296">
        <v>42687</v>
      </c>
      <c r="D9" s="294">
        <f aca="true" t="shared" si="0" ref="D9:D19">+C9+4</f>
        <v>42691</v>
      </c>
      <c r="E9" s="355" t="s">
        <v>179</v>
      </c>
      <c r="F9" s="355">
        <v>42697</v>
      </c>
      <c r="G9" s="355">
        <f aca="true" t="shared" si="1" ref="G9:G19">+F9+4</f>
        <v>42701</v>
      </c>
      <c r="H9" s="355">
        <f aca="true" t="shared" si="2" ref="H9:H19">+F9+7</f>
        <v>42704</v>
      </c>
      <c r="I9" s="355">
        <f aca="true" t="shared" si="3" ref="I9:I19">+F9+8</f>
        <v>42705</v>
      </c>
      <c r="J9" s="365">
        <f aca="true" t="shared" si="4" ref="J9:J19">+F9+10</f>
        <v>42707</v>
      </c>
      <c r="K9" s="60"/>
    </row>
    <row r="10" spans="1:11" ht="30" customHeight="1">
      <c r="A10" s="295" t="s">
        <v>87</v>
      </c>
      <c r="B10" s="91" t="s">
        <v>107</v>
      </c>
      <c r="C10" s="296">
        <v>42694</v>
      </c>
      <c r="D10" s="294">
        <f t="shared" si="0"/>
        <v>42698</v>
      </c>
      <c r="E10" s="355" t="s">
        <v>130</v>
      </c>
      <c r="F10" s="355">
        <v>42704</v>
      </c>
      <c r="G10" s="355">
        <f t="shared" si="1"/>
        <v>42708</v>
      </c>
      <c r="H10" s="355">
        <f t="shared" si="2"/>
        <v>42711</v>
      </c>
      <c r="I10" s="355">
        <f t="shared" si="3"/>
        <v>42712</v>
      </c>
      <c r="J10" s="365">
        <f t="shared" si="4"/>
        <v>42714</v>
      </c>
      <c r="K10" s="60"/>
    </row>
    <row r="11" spans="1:11" ht="30" customHeight="1">
      <c r="A11" s="295" t="s">
        <v>76</v>
      </c>
      <c r="B11" s="91" t="s">
        <v>119</v>
      </c>
      <c r="C11" s="296">
        <v>42701</v>
      </c>
      <c r="D11" s="294">
        <f t="shared" si="0"/>
        <v>42705</v>
      </c>
      <c r="E11" s="355" t="s">
        <v>131</v>
      </c>
      <c r="F11" s="355">
        <v>42711</v>
      </c>
      <c r="G11" s="355">
        <f t="shared" si="1"/>
        <v>42715</v>
      </c>
      <c r="H11" s="355">
        <f t="shared" si="2"/>
        <v>42718</v>
      </c>
      <c r="I11" s="355">
        <f t="shared" si="3"/>
        <v>42719</v>
      </c>
      <c r="J11" s="365">
        <f t="shared" si="4"/>
        <v>42721</v>
      </c>
      <c r="K11" s="60"/>
    </row>
    <row r="12" spans="1:11" ht="30" customHeight="1">
      <c r="A12" s="295" t="s">
        <v>78</v>
      </c>
      <c r="B12" s="91" t="s">
        <v>120</v>
      </c>
      <c r="C12" s="296">
        <v>42708</v>
      </c>
      <c r="D12" s="294">
        <f t="shared" si="0"/>
        <v>42712</v>
      </c>
      <c r="E12" s="355" t="s">
        <v>132</v>
      </c>
      <c r="F12" s="355">
        <v>42718</v>
      </c>
      <c r="G12" s="355">
        <f t="shared" si="1"/>
        <v>42722</v>
      </c>
      <c r="H12" s="355">
        <f t="shared" si="2"/>
        <v>42725</v>
      </c>
      <c r="I12" s="355">
        <f t="shared" si="3"/>
        <v>42726</v>
      </c>
      <c r="J12" s="365">
        <f t="shared" si="4"/>
        <v>42728</v>
      </c>
      <c r="K12" s="60"/>
    </row>
    <row r="13" spans="1:11" ht="30" customHeight="1">
      <c r="A13" s="295" t="s">
        <v>87</v>
      </c>
      <c r="B13" s="91" t="s">
        <v>166</v>
      </c>
      <c r="C13" s="296">
        <v>42715</v>
      </c>
      <c r="D13" s="294">
        <f t="shared" si="0"/>
        <v>42719</v>
      </c>
      <c r="E13" s="355" t="s">
        <v>180</v>
      </c>
      <c r="F13" s="355">
        <v>42725</v>
      </c>
      <c r="G13" s="355">
        <f t="shared" si="1"/>
        <v>42729</v>
      </c>
      <c r="H13" s="355">
        <f t="shared" si="2"/>
        <v>42732</v>
      </c>
      <c r="I13" s="355">
        <f t="shared" si="3"/>
        <v>42733</v>
      </c>
      <c r="J13" s="365">
        <f t="shared" si="4"/>
        <v>42735</v>
      </c>
      <c r="K13" s="60"/>
    </row>
    <row r="14" spans="1:11" ht="30" customHeight="1">
      <c r="A14" s="295" t="s">
        <v>76</v>
      </c>
      <c r="B14" s="91" t="s">
        <v>185</v>
      </c>
      <c r="C14" s="296">
        <v>42722</v>
      </c>
      <c r="D14" s="294">
        <f t="shared" si="0"/>
        <v>42726</v>
      </c>
      <c r="E14" s="355" t="s">
        <v>181</v>
      </c>
      <c r="F14" s="355">
        <v>42732</v>
      </c>
      <c r="G14" s="355">
        <f t="shared" si="1"/>
        <v>42736</v>
      </c>
      <c r="H14" s="355">
        <f t="shared" si="2"/>
        <v>42739</v>
      </c>
      <c r="I14" s="355">
        <f t="shared" si="3"/>
        <v>42740</v>
      </c>
      <c r="J14" s="365">
        <f t="shared" si="4"/>
        <v>42742</v>
      </c>
      <c r="K14" s="60"/>
    </row>
    <row r="15" spans="1:11" ht="30" customHeight="1">
      <c r="A15" s="295" t="s">
        <v>78</v>
      </c>
      <c r="B15" s="91" t="s">
        <v>198</v>
      </c>
      <c r="C15" s="296">
        <v>42729</v>
      </c>
      <c r="D15" s="294">
        <f t="shared" si="0"/>
        <v>42733</v>
      </c>
      <c r="E15" s="355" t="s">
        <v>219</v>
      </c>
      <c r="F15" s="355">
        <v>42373</v>
      </c>
      <c r="G15" s="355">
        <f t="shared" si="1"/>
        <v>42377</v>
      </c>
      <c r="H15" s="355">
        <f t="shared" si="2"/>
        <v>42380</v>
      </c>
      <c r="I15" s="355">
        <f t="shared" si="3"/>
        <v>42381</v>
      </c>
      <c r="J15" s="365">
        <f t="shared" si="4"/>
        <v>42383</v>
      </c>
      <c r="K15" s="60"/>
    </row>
    <row r="16" spans="1:11" ht="30" customHeight="1">
      <c r="A16" s="295" t="s">
        <v>87</v>
      </c>
      <c r="B16" s="91" t="s">
        <v>199</v>
      </c>
      <c r="C16" s="296">
        <v>42370</v>
      </c>
      <c r="D16" s="294">
        <f t="shared" si="0"/>
        <v>42374</v>
      </c>
      <c r="E16" s="355" t="s">
        <v>220</v>
      </c>
      <c r="F16" s="355">
        <v>42380</v>
      </c>
      <c r="G16" s="355">
        <f t="shared" si="1"/>
        <v>42384</v>
      </c>
      <c r="H16" s="355">
        <f t="shared" si="2"/>
        <v>42387</v>
      </c>
      <c r="I16" s="355">
        <f t="shared" si="3"/>
        <v>42388</v>
      </c>
      <c r="J16" s="365">
        <f t="shared" si="4"/>
        <v>42390</v>
      </c>
      <c r="K16" s="60"/>
    </row>
    <row r="17" spans="1:11" ht="30" customHeight="1">
      <c r="A17" s="295" t="s">
        <v>76</v>
      </c>
      <c r="B17" s="91" t="s">
        <v>200</v>
      </c>
      <c r="C17" s="296">
        <v>42377</v>
      </c>
      <c r="D17" s="294">
        <f t="shared" si="0"/>
        <v>42381</v>
      </c>
      <c r="E17" s="355" t="s">
        <v>221</v>
      </c>
      <c r="F17" s="355">
        <v>42387</v>
      </c>
      <c r="G17" s="355">
        <f t="shared" si="1"/>
        <v>42391</v>
      </c>
      <c r="H17" s="355">
        <f t="shared" si="2"/>
        <v>42394</v>
      </c>
      <c r="I17" s="355">
        <f t="shared" si="3"/>
        <v>42395</v>
      </c>
      <c r="J17" s="365">
        <f t="shared" si="4"/>
        <v>42397</v>
      </c>
      <c r="K17" s="60"/>
    </row>
    <row r="18" spans="1:11" ht="30" customHeight="1">
      <c r="A18" s="295" t="s">
        <v>78</v>
      </c>
      <c r="B18" s="91" t="s">
        <v>269</v>
      </c>
      <c r="C18" s="296">
        <v>42384</v>
      </c>
      <c r="D18" s="294">
        <f t="shared" si="0"/>
        <v>42388</v>
      </c>
      <c r="E18" s="355" t="s">
        <v>283</v>
      </c>
      <c r="F18" s="355">
        <v>42394</v>
      </c>
      <c r="G18" s="355">
        <f t="shared" si="1"/>
        <v>42398</v>
      </c>
      <c r="H18" s="355">
        <f t="shared" si="2"/>
        <v>42401</v>
      </c>
      <c r="I18" s="355">
        <f t="shared" si="3"/>
        <v>42402</v>
      </c>
      <c r="J18" s="365">
        <f t="shared" si="4"/>
        <v>42404</v>
      </c>
      <c r="K18" s="60"/>
    </row>
    <row r="19" spans="1:11" ht="30" customHeight="1">
      <c r="A19" s="295" t="s">
        <v>87</v>
      </c>
      <c r="B19" s="91" t="s">
        <v>270</v>
      </c>
      <c r="C19" s="296">
        <v>42391</v>
      </c>
      <c r="D19" s="294">
        <f t="shared" si="0"/>
        <v>42395</v>
      </c>
      <c r="E19" s="355" t="s">
        <v>284</v>
      </c>
      <c r="F19" s="355">
        <v>42401</v>
      </c>
      <c r="G19" s="355">
        <f t="shared" si="1"/>
        <v>42405</v>
      </c>
      <c r="H19" s="355">
        <f t="shared" si="2"/>
        <v>42408</v>
      </c>
      <c r="I19" s="355">
        <f t="shared" si="3"/>
        <v>42409</v>
      </c>
      <c r="J19" s="365">
        <f t="shared" si="4"/>
        <v>42411</v>
      </c>
      <c r="K19" s="60"/>
    </row>
    <row r="20" spans="1:11" ht="31.5" customHeight="1">
      <c r="A20" s="244" t="str">
        <f>+'WEST AFRICA'!A19</f>
        <v>UPDATE: 25/11/2016</v>
      </c>
      <c r="B20" s="75"/>
      <c r="C20" s="60"/>
      <c r="D20" s="329"/>
      <c r="E20" s="77"/>
      <c r="F20" s="266"/>
      <c r="G20" s="115"/>
      <c r="H20" s="107"/>
      <c r="I20" s="107"/>
      <c r="J20" s="342"/>
      <c r="K20" s="60"/>
    </row>
    <row r="21" spans="1:11" ht="17.25" customHeight="1">
      <c r="A21" s="16" t="s">
        <v>7</v>
      </c>
      <c r="B21" s="75"/>
      <c r="C21" s="60"/>
      <c r="D21" s="266"/>
      <c r="E21" s="266"/>
      <c r="F21" s="266"/>
      <c r="G21" s="115"/>
      <c r="H21" s="107"/>
      <c r="I21" s="107"/>
      <c r="K21" s="60"/>
    </row>
    <row r="22" spans="1:11" ht="12.75">
      <c r="A22" s="343" t="s">
        <v>35</v>
      </c>
      <c r="B22" s="344"/>
      <c r="C22" s="60"/>
      <c r="D22" s="266"/>
      <c r="E22" s="266"/>
      <c r="F22" s="266"/>
      <c r="G22" s="115"/>
      <c r="H22" s="107"/>
      <c r="I22" s="107"/>
      <c r="J22" s="44"/>
      <c r="K22" s="60"/>
    </row>
    <row r="23" spans="1:11" ht="14.25">
      <c r="A23" s="345" t="s">
        <v>41</v>
      </c>
      <c r="B23" s="75"/>
      <c r="D23" s="346"/>
      <c r="E23" s="27"/>
      <c r="F23" s="75"/>
      <c r="G23" s="99"/>
      <c r="H23" s="107"/>
      <c r="I23" s="107"/>
      <c r="J23" s="44"/>
      <c r="K23" s="60"/>
    </row>
    <row r="24" spans="1:16" ht="12.75">
      <c r="A24" s="60" t="s">
        <v>84</v>
      </c>
      <c r="B24" s="75"/>
      <c r="C24" s="75"/>
      <c r="D24" s="75"/>
      <c r="E24" s="75"/>
      <c r="F24" s="186"/>
      <c r="G24" s="75"/>
      <c r="J24" s="44"/>
      <c r="K24" s="60"/>
      <c r="L24" s="181"/>
      <c r="M24" s="181"/>
      <c r="N24" s="181"/>
      <c r="O24" s="181"/>
      <c r="P24" s="181"/>
    </row>
    <row r="25" spans="1:16" ht="12.75">
      <c r="A25" s="60" t="s">
        <v>85</v>
      </c>
      <c r="B25" s="44"/>
      <c r="C25" s="44"/>
      <c r="D25" s="44"/>
      <c r="E25" s="75"/>
      <c r="F25" s="75"/>
      <c r="G25" s="75"/>
      <c r="J25" s="44"/>
      <c r="K25" s="60"/>
      <c r="M25" s="181"/>
      <c r="N25" s="181"/>
      <c r="O25" s="181"/>
      <c r="P25" s="181"/>
    </row>
    <row r="26" spans="1:12" s="44" customFormat="1" ht="12.75">
      <c r="A26" s="60" t="s">
        <v>40</v>
      </c>
      <c r="E26" s="75"/>
      <c r="F26" s="75"/>
      <c r="G26" s="75"/>
      <c r="H26" s="334"/>
      <c r="I26" s="334"/>
      <c r="J26" s="334"/>
      <c r="K26" s="187"/>
      <c r="L26" s="187"/>
    </row>
    <row r="27" spans="1:12" s="44" customFormat="1" ht="12.75">
      <c r="A27" s="60"/>
      <c r="F27" s="75"/>
      <c r="H27" s="334"/>
      <c r="I27" s="334"/>
      <c r="J27" s="60"/>
      <c r="K27" s="187"/>
      <c r="L27" s="187"/>
    </row>
    <row r="28" spans="3:12" s="44" customFormat="1" ht="12.75">
      <c r="C28" s="334"/>
      <c r="D28" s="334"/>
      <c r="E28" s="347"/>
      <c r="F28" s="75"/>
      <c r="G28" s="75"/>
      <c r="J28" s="334"/>
      <c r="K28" s="187"/>
      <c r="L28" s="187"/>
    </row>
    <row r="29" spans="1:12" s="44" customFormat="1" ht="12.75">
      <c r="A29" s="60"/>
      <c r="B29" s="60"/>
      <c r="C29" s="334"/>
      <c r="D29" s="334"/>
      <c r="E29" s="75"/>
      <c r="F29" s="75"/>
      <c r="G29" s="75"/>
      <c r="J29" s="334"/>
      <c r="K29" s="187"/>
      <c r="L29" s="187"/>
    </row>
    <row r="30" spans="3:16" ht="12.75">
      <c r="C30" s="75"/>
      <c r="D30" s="75"/>
      <c r="E30" s="75"/>
      <c r="F30" s="75"/>
      <c r="G30" s="75"/>
      <c r="H30" s="75"/>
      <c r="I30" s="75"/>
      <c r="K30" s="60"/>
      <c r="N30" s="60"/>
      <c r="O30" s="60"/>
      <c r="P30" s="60"/>
    </row>
    <row r="31" spans="11:16" ht="12.75">
      <c r="K31" s="60"/>
      <c r="N31" s="60"/>
      <c r="O31" s="60"/>
      <c r="P31" s="60"/>
    </row>
    <row r="32" spans="11:16" ht="12.75">
      <c r="K32" s="60"/>
      <c r="N32" s="60"/>
      <c r="O32" s="60"/>
      <c r="P32" s="60"/>
    </row>
  </sheetData>
  <sheetProtection/>
  <mergeCells count="7">
    <mergeCell ref="A1:G1"/>
    <mergeCell ref="A2:G2"/>
    <mergeCell ref="A3:G3"/>
    <mergeCell ref="A4:G4"/>
    <mergeCell ref="E7:E8"/>
    <mergeCell ref="A7:A8"/>
    <mergeCell ref="B7:B8"/>
  </mergeCells>
  <hyperlinks>
    <hyperlink ref="A5" location="MENU!A1" display="BACK TO MENU"/>
  </hyperlinks>
  <printOptions/>
  <pageMargins left="0.17" right="0.17" top="0.5" bottom="0" header="0.5" footer="0.5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3">
      <selection activeCell="G28" sqref="G28"/>
    </sheetView>
  </sheetViews>
  <sheetFormatPr defaultColWidth="9.28125" defaultRowHeight="12.75"/>
  <cols>
    <col min="1" max="1" width="22.57421875" style="152" customWidth="1"/>
    <col min="2" max="2" width="10.57421875" style="152" customWidth="1"/>
    <col min="3" max="3" width="13.140625" style="152" customWidth="1"/>
    <col min="4" max="4" width="11.57421875" style="152" customWidth="1"/>
    <col min="5" max="5" width="20.00390625" style="152" customWidth="1"/>
    <col min="6" max="6" width="14.8515625" style="152" customWidth="1"/>
    <col min="7" max="7" width="15.7109375" style="152" customWidth="1"/>
    <col min="8" max="8" width="24.28125" style="152" customWidth="1"/>
    <col min="9" max="9" width="26.140625" style="152" customWidth="1"/>
    <col min="10" max="10" width="6.00390625" style="152" customWidth="1"/>
    <col min="11" max="11" width="1.421875" style="152" customWidth="1"/>
    <col min="12" max="12" width="2.7109375" style="152" customWidth="1"/>
    <col min="13" max="16384" width="9.28125" style="152" customWidth="1"/>
  </cols>
  <sheetData>
    <row r="1" spans="1:6" s="307" customFormat="1" ht="30" customHeight="1">
      <c r="A1" s="458" t="s">
        <v>19</v>
      </c>
      <c r="B1" s="458"/>
      <c r="C1" s="458"/>
      <c r="D1" s="458"/>
      <c r="E1" s="303"/>
      <c r="F1" s="299"/>
    </row>
    <row r="2" spans="1:6" s="307" customFormat="1" ht="18" customHeight="1">
      <c r="A2" s="426" t="str">
        <f>MENU!A2</f>
        <v>(As Agent : Zim Vietnam LLC.)</v>
      </c>
      <c r="B2" s="426"/>
      <c r="C2" s="426"/>
      <c r="D2" s="426"/>
      <c r="E2" s="245"/>
      <c r="F2" s="299"/>
    </row>
    <row r="3" spans="1:6" s="308" customFormat="1" ht="24" customHeight="1">
      <c r="A3" s="455" t="s">
        <v>55</v>
      </c>
      <c r="B3" s="455"/>
      <c r="C3" s="455"/>
      <c r="D3" s="455"/>
      <c r="E3" s="304"/>
      <c r="F3" s="305"/>
    </row>
    <row r="4" spans="1:9" ht="9.75" customHeight="1">
      <c r="A4" s="156"/>
      <c r="B4" s="156"/>
      <c r="C4" s="156"/>
      <c r="D4" s="156"/>
      <c r="E4" s="156"/>
      <c r="F4" s="156"/>
      <c r="G4" s="156"/>
      <c r="H4" s="156"/>
      <c r="I4" s="136"/>
    </row>
    <row r="5" ht="15" customHeight="1">
      <c r="A5" s="158" t="s">
        <v>25</v>
      </c>
    </row>
    <row r="6" ht="15" customHeight="1" thickBot="1">
      <c r="A6" s="158"/>
    </row>
    <row r="7" spans="1:8" ht="19.5" customHeight="1">
      <c r="A7" s="420" t="s">
        <v>2</v>
      </c>
      <c r="B7" s="422" t="s">
        <v>3</v>
      </c>
      <c r="C7" s="104" t="s">
        <v>10</v>
      </c>
      <c r="D7" s="104" t="s">
        <v>11</v>
      </c>
      <c r="E7" s="483" t="s">
        <v>12</v>
      </c>
      <c r="F7" s="104" t="s">
        <v>10</v>
      </c>
      <c r="G7" s="102" t="s">
        <v>11</v>
      </c>
      <c r="H7" s="163"/>
    </row>
    <row r="8" spans="1:8" ht="19.5" customHeight="1">
      <c r="A8" s="484"/>
      <c r="B8" s="485"/>
      <c r="C8" s="111" t="s">
        <v>5</v>
      </c>
      <c r="D8" s="111" t="s">
        <v>18</v>
      </c>
      <c r="E8" s="482"/>
      <c r="F8" s="111" t="s">
        <v>18</v>
      </c>
      <c r="G8" s="110" t="s">
        <v>54</v>
      </c>
      <c r="H8" s="163"/>
    </row>
    <row r="9" spans="1:9" ht="30" customHeight="1">
      <c r="A9" s="295" t="s">
        <v>87</v>
      </c>
      <c r="B9" s="91" t="s">
        <v>107</v>
      </c>
      <c r="C9" s="296">
        <v>42694</v>
      </c>
      <c r="D9" s="294">
        <f aca="true" t="shared" si="0" ref="D9:D18">+C9+4</f>
        <v>42698</v>
      </c>
      <c r="E9" s="111" t="s">
        <v>133</v>
      </c>
      <c r="F9" s="111">
        <v>42704</v>
      </c>
      <c r="G9" s="110">
        <f aca="true" t="shared" si="1" ref="G9:G16">+F9+4</f>
        <v>42708</v>
      </c>
      <c r="H9" s="168"/>
      <c r="I9" s="168"/>
    </row>
    <row r="10" spans="1:9" ht="30" customHeight="1">
      <c r="A10" s="295" t="s">
        <v>76</v>
      </c>
      <c r="B10" s="91" t="s">
        <v>119</v>
      </c>
      <c r="C10" s="296">
        <v>42701</v>
      </c>
      <c r="D10" s="294">
        <f t="shared" si="0"/>
        <v>42705</v>
      </c>
      <c r="E10" s="111" t="s">
        <v>109</v>
      </c>
      <c r="F10" s="111">
        <v>42707</v>
      </c>
      <c r="G10" s="110">
        <f t="shared" si="1"/>
        <v>42711</v>
      </c>
      <c r="H10" s="168"/>
      <c r="I10" s="168"/>
    </row>
    <row r="11" spans="1:9" ht="30" customHeight="1">
      <c r="A11" s="295" t="s">
        <v>78</v>
      </c>
      <c r="B11" s="91" t="s">
        <v>120</v>
      </c>
      <c r="C11" s="296">
        <v>42708</v>
      </c>
      <c r="D11" s="294">
        <f t="shared" si="0"/>
        <v>42712</v>
      </c>
      <c r="E11" s="423" t="s">
        <v>182</v>
      </c>
      <c r="F11" s="111">
        <v>42721</v>
      </c>
      <c r="G11" s="110">
        <f t="shared" si="1"/>
        <v>42725</v>
      </c>
      <c r="H11" s="168"/>
      <c r="I11" s="168"/>
    </row>
    <row r="12" spans="1:9" ht="30" customHeight="1">
      <c r="A12" s="295" t="s">
        <v>87</v>
      </c>
      <c r="B12" s="91" t="s">
        <v>166</v>
      </c>
      <c r="C12" s="296">
        <v>42715</v>
      </c>
      <c r="D12" s="294">
        <f t="shared" si="0"/>
        <v>42719</v>
      </c>
      <c r="E12" s="482"/>
      <c r="F12" s="111">
        <v>42721</v>
      </c>
      <c r="G12" s="110">
        <f t="shared" si="1"/>
        <v>42725</v>
      </c>
      <c r="H12" s="168"/>
      <c r="I12" s="168"/>
    </row>
    <row r="13" spans="1:9" ht="30" customHeight="1">
      <c r="A13" s="295" t="s">
        <v>76</v>
      </c>
      <c r="B13" s="91" t="s">
        <v>185</v>
      </c>
      <c r="C13" s="296">
        <v>42722</v>
      </c>
      <c r="D13" s="294">
        <f t="shared" si="0"/>
        <v>42726</v>
      </c>
      <c r="E13" s="111" t="s">
        <v>183</v>
      </c>
      <c r="F13" s="111">
        <v>42728</v>
      </c>
      <c r="G13" s="110">
        <f t="shared" si="1"/>
        <v>42732</v>
      </c>
      <c r="H13" s="168"/>
      <c r="I13" s="168"/>
    </row>
    <row r="14" spans="1:9" ht="30" customHeight="1">
      <c r="A14" s="295" t="s">
        <v>78</v>
      </c>
      <c r="B14" s="91" t="s">
        <v>198</v>
      </c>
      <c r="C14" s="296">
        <v>42729</v>
      </c>
      <c r="D14" s="294">
        <f t="shared" si="0"/>
        <v>42733</v>
      </c>
      <c r="E14" s="111" t="s">
        <v>285</v>
      </c>
      <c r="F14" s="111">
        <v>42735</v>
      </c>
      <c r="G14" s="110">
        <f t="shared" si="1"/>
        <v>42739</v>
      </c>
      <c r="H14" s="168"/>
      <c r="I14" s="168"/>
    </row>
    <row r="15" spans="1:9" ht="30" customHeight="1">
      <c r="A15" s="295" t="s">
        <v>87</v>
      </c>
      <c r="B15" s="91" t="s">
        <v>199</v>
      </c>
      <c r="C15" s="296">
        <v>42370</v>
      </c>
      <c r="D15" s="294">
        <f t="shared" si="0"/>
        <v>42374</v>
      </c>
      <c r="E15" s="111" t="s">
        <v>222</v>
      </c>
      <c r="F15" s="111">
        <v>42376</v>
      </c>
      <c r="G15" s="110">
        <f t="shared" si="1"/>
        <v>42380</v>
      </c>
      <c r="H15" s="168"/>
      <c r="I15" s="168"/>
    </row>
    <row r="16" spans="1:9" ht="30" customHeight="1">
      <c r="A16" s="295" t="s">
        <v>76</v>
      </c>
      <c r="B16" s="91" t="s">
        <v>200</v>
      </c>
      <c r="C16" s="296">
        <v>42377</v>
      </c>
      <c r="D16" s="294">
        <f t="shared" si="0"/>
        <v>42381</v>
      </c>
      <c r="E16" s="111" t="s">
        <v>286</v>
      </c>
      <c r="F16" s="111">
        <v>42383</v>
      </c>
      <c r="G16" s="110">
        <f t="shared" si="1"/>
        <v>42387</v>
      </c>
      <c r="H16" s="168"/>
      <c r="I16" s="168"/>
    </row>
    <row r="17" spans="1:9" ht="30" customHeight="1">
      <c r="A17" s="295" t="s">
        <v>78</v>
      </c>
      <c r="B17" s="91" t="s">
        <v>269</v>
      </c>
      <c r="C17" s="296">
        <v>42384</v>
      </c>
      <c r="D17" s="294">
        <f t="shared" si="0"/>
        <v>42388</v>
      </c>
      <c r="E17" s="111" t="s">
        <v>92</v>
      </c>
      <c r="F17" s="111"/>
      <c r="G17" s="110"/>
      <c r="H17" s="168"/>
      <c r="I17" s="168"/>
    </row>
    <row r="18" spans="1:9" ht="30" customHeight="1">
      <c r="A18" s="295" t="s">
        <v>87</v>
      </c>
      <c r="B18" s="91" t="s">
        <v>270</v>
      </c>
      <c r="C18" s="296">
        <v>42391</v>
      </c>
      <c r="D18" s="294">
        <f t="shared" si="0"/>
        <v>42395</v>
      </c>
      <c r="E18" s="111" t="s">
        <v>92</v>
      </c>
      <c r="F18" s="111"/>
      <c r="G18" s="110"/>
      <c r="H18" s="168"/>
      <c r="I18" s="168"/>
    </row>
    <row r="19" spans="1:11" ht="16.5" customHeight="1">
      <c r="A19" s="218" t="str">
        <f>+'INDIA VIA PKL'!A20</f>
        <v>UPDATE: 25/11/2016</v>
      </c>
      <c r="B19" s="115"/>
      <c r="C19" s="96"/>
      <c r="D19" s="96"/>
      <c r="E19" s="96"/>
      <c r="F19" s="96"/>
      <c r="G19" s="96"/>
      <c r="H19" s="96"/>
      <c r="I19" s="168"/>
      <c r="J19" s="219"/>
      <c r="K19" s="208"/>
    </row>
    <row r="20" spans="1:11" ht="13.5" customHeight="1">
      <c r="A20" s="218"/>
      <c r="B20" s="115"/>
      <c r="C20" s="96"/>
      <c r="D20" s="77"/>
      <c r="E20" s="266"/>
      <c r="F20" s="96"/>
      <c r="G20" s="96"/>
      <c r="H20" s="96"/>
      <c r="I20" s="168"/>
      <c r="J20" s="219"/>
      <c r="K20" s="208"/>
    </row>
    <row r="21" spans="1:11" ht="16.5" customHeight="1">
      <c r="A21" s="117" t="s">
        <v>7</v>
      </c>
      <c r="D21" s="348"/>
      <c r="E21" s="348"/>
      <c r="F21" s="349"/>
      <c r="G21" s="349"/>
      <c r="H21" s="96"/>
      <c r="I21" s="168"/>
      <c r="J21" s="219"/>
      <c r="K21" s="208"/>
    </row>
    <row r="22" spans="1:7" ht="12">
      <c r="A22" s="118" t="s">
        <v>35</v>
      </c>
      <c r="B22" s="119"/>
      <c r="C22" s="120"/>
      <c r="D22" s="348"/>
      <c r="E22" s="348"/>
      <c r="F22" s="311"/>
      <c r="G22" s="311"/>
    </row>
    <row r="23" spans="1:13" ht="15" customHeight="1">
      <c r="A23" s="122" t="s">
        <v>41</v>
      </c>
      <c r="B23" s="115"/>
      <c r="C23" s="96"/>
      <c r="D23" s="115"/>
      <c r="E23" s="115"/>
      <c r="F23" s="115"/>
      <c r="G23" s="123"/>
      <c r="H23" s="96"/>
      <c r="I23" s="220"/>
      <c r="J23" s="221"/>
      <c r="K23" s="222"/>
      <c r="L23" s="220"/>
      <c r="M23" s="220"/>
    </row>
    <row r="24" spans="1:13" s="99" customFormat="1" ht="11.25">
      <c r="A24" s="96" t="s">
        <v>84</v>
      </c>
      <c r="B24" s="115"/>
      <c r="C24" s="115"/>
      <c r="D24" s="123"/>
      <c r="E24" s="115"/>
      <c r="F24" s="78"/>
      <c r="L24" s="116"/>
      <c r="M24" s="116"/>
    </row>
    <row r="25" spans="1:13" s="99" customFormat="1" ht="11.25">
      <c r="A25" s="96" t="s">
        <v>85</v>
      </c>
      <c r="C25" s="115"/>
      <c r="D25" s="115"/>
      <c r="E25" s="115"/>
      <c r="F25" s="78"/>
      <c r="L25" s="116"/>
      <c r="M25" s="116"/>
    </row>
    <row r="26" spans="1:13" s="99" customFormat="1" ht="11.25">
      <c r="A26" s="96" t="s">
        <v>40</v>
      </c>
      <c r="C26" s="115"/>
      <c r="D26" s="115"/>
      <c r="E26" s="115"/>
      <c r="F26" s="78"/>
      <c r="L26" s="116"/>
      <c r="M26" s="116"/>
    </row>
    <row r="27" spans="1:13" s="99" customFormat="1" ht="11.25">
      <c r="A27" s="96"/>
      <c r="D27" s="115"/>
      <c r="F27" s="78"/>
      <c r="H27" s="116"/>
      <c r="I27" s="115"/>
      <c r="J27" s="123"/>
      <c r="L27" s="116"/>
      <c r="M27" s="116"/>
    </row>
    <row r="28" spans="1:8" ht="15" customHeight="1">
      <c r="A28" s="99"/>
      <c r="B28" s="99"/>
      <c r="C28" s="99"/>
      <c r="D28" s="115"/>
      <c r="E28" s="115"/>
      <c r="F28" s="115"/>
      <c r="G28" s="115"/>
      <c r="H28" s="99"/>
    </row>
    <row r="29" spans="4:8" ht="15" customHeight="1">
      <c r="D29" s="115"/>
      <c r="E29" s="115"/>
      <c r="F29" s="115"/>
      <c r="G29" s="115"/>
      <c r="H29" s="99"/>
    </row>
    <row r="30" spans="4:7" ht="15" customHeight="1">
      <c r="D30" s="115"/>
      <c r="E30" s="115"/>
      <c r="F30" s="115"/>
      <c r="G30" s="115"/>
    </row>
    <row r="31" ht="15" customHeight="1"/>
    <row r="32" ht="15" customHeight="1"/>
    <row r="33" ht="15" customHeight="1"/>
  </sheetData>
  <sheetProtection/>
  <mergeCells count="7">
    <mergeCell ref="E11:E12"/>
    <mergeCell ref="E7:E8"/>
    <mergeCell ref="A1:D1"/>
    <mergeCell ref="A2:D2"/>
    <mergeCell ref="A3:D3"/>
    <mergeCell ref="A7:A8"/>
    <mergeCell ref="B7:B8"/>
  </mergeCells>
  <hyperlinks>
    <hyperlink ref="A5" location="MENU!A1" display="BACK TO MENU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3">
      <selection activeCell="F36" sqref="F36"/>
    </sheetView>
  </sheetViews>
  <sheetFormatPr defaultColWidth="9.140625" defaultRowHeight="12.75"/>
  <cols>
    <col min="1" max="1" width="24.57421875" style="0" customWidth="1"/>
    <col min="2" max="2" width="9.57421875" style="0" customWidth="1"/>
    <col min="3" max="5" width="10.7109375" style="0" customWidth="1"/>
    <col min="6" max="6" width="33.421875" style="0" customWidth="1"/>
    <col min="7" max="8" width="13.8515625" style="0" customWidth="1"/>
    <col min="9" max="9" width="11.140625" style="0" customWidth="1"/>
    <col min="10" max="12" width="11.421875" style="0" customWidth="1"/>
  </cols>
  <sheetData>
    <row r="1" spans="1:11" ht="26.25">
      <c r="A1" s="401" t="s">
        <v>1</v>
      </c>
      <c r="B1" s="401"/>
      <c r="C1" s="401"/>
      <c r="D1" s="401"/>
      <c r="E1" s="401"/>
      <c r="F1" s="401"/>
      <c r="G1" s="401"/>
      <c r="H1" s="401"/>
      <c r="I1" s="264"/>
      <c r="J1" s="264"/>
      <c r="K1" s="264"/>
    </row>
    <row r="2" spans="1:7" s="360" customFormat="1" ht="15">
      <c r="A2" s="426" t="s">
        <v>80</v>
      </c>
      <c r="B2" s="486"/>
      <c r="C2" s="486"/>
      <c r="D2" s="486"/>
      <c r="E2" s="486"/>
      <c r="F2" s="486"/>
      <c r="G2" s="486"/>
    </row>
    <row r="3" spans="1:11" ht="18">
      <c r="A3" s="403" t="s">
        <v>110</v>
      </c>
      <c r="B3" s="403"/>
      <c r="C3" s="403"/>
      <c r="D3" s="403"/>
      <c r="E3" s="403"/>
      <c r="F3" s="403"/>
      <c r="G3" s="403"/>
      <c r="H3" s="403"/>
      <c r="I3" s="276"/>
      <c r="J3" s="276"/>
      <c r="K3" s="276"/>
    </row>
    <row r="4" spans="1:12" ht="14.25">
      <c r="A4" s="223" t="s">
        <v>25</v>
      </c>
      <c r="B4" s="267"/>
      <c r="C4" s="267"/>
      <c r="D4" s="267"/>
      <c r="E4" s="267"/>
      <c r="F4" s="267"/>
      <c r="G4" s="267"/>
      <c r="H4" s="268"/>
      <c r="I4" s="267"/>
      <c r="J4" s="267"/>
      <c r="K4" s="267"/>
      <c r="L4" s="267"/>
    </row>
    <row r="5" spans="1:12" ht="12.75">
      <c r="A5" s="251"/>
      <c r="B5" s="262"/>
      <c r="C5" s="262"/>
      <c r="D5" s="262"/>
      <c r="E5" s="262"/>
      <c r="F5" s="262"/>
      <c r="G5" s="262"/>
      <c r="H5" s="262"/>
      <c r="I5" s="262"/>
      <c r="J5" s="263"/>
      <c r="K5" s="263"/>
      <c r="L5" s="263"/>
    </row>
    <row r="6" spans="1:12" ht="15.75" thickBo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8" ht="15">
      <c r="A7" s="404" t="s">
        <v>2</v>
      </c>
      <c r="B7" s="406" t="s">
        <v>3</v>
      </c>
      <c r="C7" s="408" t="s">
        <v>5</v>
      </c>
      <c r="D7" s="408"/>
      <c r="E7" s="286" t="s">
        <v>29</v>
      </c>
      <c r="F7" s="274" t="s">
        <v>12</v>
      </c>
      <c r="G7" s="286" t="s">
        <v>29</v>
      </c>
      <c r="H7" s="356" t="s">
        <v>89</v>
      </c>
    </row>
    <row r="8" spans="1:8" ht="15.75" thickBot="1">
      <c r="A8" s="405"/>
      <c r="B8" s="407"/>
      <c r="C8" s="281" t="s">
        <v>11</v>
      </c>
      <c r="D8" s="281" t="s">
        <v>10</v>
      </c>
      <c r="E8" s="285" t="s">
        <v>11</v>
      </c>
      <c r="F8" s="275"/>
      <c r="G8" s="285" t="s">
        <v>10</v>
      </c>
      <c r="H8" s="357" t="s">
        <v>11</v>
      </c>
    </row>
    <row r="9" spans="1:8" ht="28.5" customHeight="1">
      <c r="A9" s="283" t="s">
        <v>83</v>
      </c>
      <c r="B9" s="278" t="s">
        <v>105</v>
      </c>
      <c r="C9" s="279">
        <v>42696</v>
      </c>
      <c r="D9" s="279">
        <f aca="true" t="shared" si="0" ref="D9:D17">+C9+1</f>
        <v>42697</v>
      </c>
      <c r="E9" s="279">
        <f aca="true" t="shared" si="1" ref="E9:E17">+D9+3</f>
        <v>42700</v>
      </c>
      <c r="F9" s="358" t="s">
        <v>114</v>
      </c>
      <c r="G9" s="292">
        <v>42705</v>
      </c>
      <c r="H9" s="292">
        <v>42721</v>
      </c>
    </row>
    <row r="10" spans="1:8" ht="28.5" customHeight="1">
      <c r="A10" s="283" t="s">
        <v>82</v>
      </c>
      <c r="B10" s="278" t="s">
        <v>111</v>
      </c>
      <c r="C10" s="279">
        <v>42703</v>
      </c>
      <c r="D10" s="279">
        <f t="shared" si="0"/>
        <v>42704</v>
      </c>
      <c r="E10" s="279">
        <f t="shared" si="1"/>
        <v>42707</v>
      </c>
      <c r="F10" s="292" t="s">
        <v>115</v>
      </c>
      <c r="G10" s="292">
        <v>42712</v>
      </c>
      <c r="H10" s="292">
        <v>42728</v>
      </c>
    </row>
    <row r="11" spans="1:8" ht="28.5" customHeight="1">
      <c r="A11" s="283" t="s">
        <v>98</v>
      </c>
      <c r="B11" s="278" t="s">
        <v>112</v>
      </c>
      <c r="C11" s="279">
        <v>42710</v>
      </c>
      <c r="D11" s="279">
        <f t="shared" si="0"/>
        <v>42711</v>
      </c>
      <c r="E11" s="279">
        <f t="shared" si="1"/>
        <v>42714</v>
      </c>
      <c r="F11" s="292" t="s">
        <v>116</v>
      </c>
      <c r="G11" s="292">
        <v>42719</v>
      </c>
      <c r="H11" s="292">
        <v>42735</v>
      </c>
    </row>
    <row r="12" spans="1:8" ht="28.5" customHeight="1">
      <c r="A12" s="283" t="s">
        <v>83</v>
      </c>
      <c r="B12" s="278" t="s">
        <v>113</v>
      </c>
      <c r="C12" s="279">
        <v>42717</v>
      </c>
      <c r="D12" s="279">
        <f t="shared" si="0"/>
        <v>42718</v>
      </c>
      <c r="E12" s="387"/>
      <c r="F12" s="388" t="s">
        <v>287</v>
      </c>
      <c r="G12" s="389"/>
      <c r="H12" s="390"/>
    </row>
    <row r="13" spans="1:8" ht="28.5" customHeight="1">
      <c r="A13" s="283" t="s">
        <v>82</v>
      </c>
      <c r="B13" s="278" t="s">
        <v>158</v>
      </c>
      <c r="C13" s="279">
        <v>42724</v>
      </c>
      <c r="D13" s="279">
        <f t="shared" si="0"/>
        <v>42725</v>
      </c>
      <c r="E13" s="279">
        <f t="shared" si="1"/>
        <v>42728</v>
      </c>
      <c r="F13" s="358" t="s">
        <v>184</v>
      </c>
      <c r="G13" s="361">
        <v>42733</v>
      </c>
      <c r="H13" s="292">
        <v>42737</v>
      </c>
    </row>
    <row r="14" spans="1:8" ht="28.5" customHeight="1">
      <c r="A14" s="283" t="s">
        <v>98</v>
      </c>
      <c r="B14" s="278" t="s">
        <v>196</v>
      </c>
      <c r="C14" s="279">
        <v>42731</v>
      </c>
      <c r="D14" s="279">
        <f t="shared" si="0"/>
        <v>42732</v>
      </c>
      <c r="E14" s="279">
        <f t="shared" si="1"/>
        <v>42735</v>
      </c>
      <c r="F14" s="358" t="s">
        <v>223</v>
      </c>
      <c r="G14" s="361">
        <v>42374</v>
      </c>
      <c r="H14" s="292">
        <v>42390</v>
      </c>
    </row>
    <row r="15" spans="1:8" ht="28.5" customHeight="1">
      <c r="A15" s="283" t="s">
        <v>83</v>
      </c>
      <c r="B15" s="278" t="s">
        <v>197</v>
      </c>
      <c r="C15" s="279">
        <v>42372</v>
      </c>
      <c r="D15" s="279">
        <f t="shared" si="0"/>
        <v>42373</v>
      </c>
      <c r="E15" s="279">
        <f t="shared" si="1"/>
        <v>42376</v>
      </c>
      <c r="F15" s="358" t="s">
        <v>224</v>
      </c>
      <c r="G15" s="361">
        <v>42381</v>
      </c>
      <c r="H15" s="292">
        <v>42391</v>
      </c>
    </row>
    <row r="16" spans="1:8" ht="28.5" customHeight="1">
      <c r="A16" s="283" t="s">
        <v>82</v>
      </c>
      <c r="B16" s="278" t="s">
        <v>264</v>
      </c>
      <c r="C16" s="279">
        <v>42379</v>
      </c>
      <c r="D16" s="279">
        <f t="shared" si="0"/>
        <v>42380</v>
      </c>
      <c r="E16" s="279">
        <f t="shared" si="1"/>
        <v>42383</v>
      </c>
      <c r="F16" s="358" t="s">
        <v>288</v>
      </c>
      <c r="G16" s="361">
        <v>42388</v>
      </c>
      <c r="H16" s="292">
        <v>42403</v>
      </c>
    </row>
    <row r="17" spans="1:8" ht="28.5" customHeight="1">
      <c r="A17" s="283" t="s">
        <v>98</v>
      </c>
      <c r="B17" s="278" t="s">
        <v>265</v>
      </c>
      <c r="C17" s="279">
        <v>42386</v>
      </c>
      <c r="D17" s="279">
        <f t="shared" si="0"/>
        <v>42387</v>
      </c>
      <c r="E17" s="279">
        <f t="shared" si="1"/>
        <v>42390</v>
      </c>
      <c r="F17" s="358" t="s">
        <v>289</v>
      </c>
      <c r="G17" s="361">
        <v>42395</v>
      </c>
      <c r="H17" s="292">
        <v>42410</v>
      </c>
    </row>
    <row r="18" spans="2:12" ht="15"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</row>
    <row r="19" spans="1:12" ht="15">
      <c r="A19" s="273" t="str">
        <f>+CHENNAI!A19</f>
        <v>UPDATE: 25/11/2016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</row>
    <row r="20" spans="1:12" ht="14.25">
      <c r="A20" s="269" t="s">
        <v>7</v>
      </c>
      <c r="B20" s="270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  <row r="21" spans="1:12" ht="14.25">
      <c r="A21" s="269"/>
      <c r="B21" s="270"/>
      <c r="C21" s="282"/>
      <c r="D21" s="282"/>
      <c r="E21" s="282"/>
      <c r="F21" s="282"/>
      <c r="G21" s="282"/>
      <c r="H21" s="282"/>
      <c r="I21" s="282"/>
      <c r="J21" s="282"/>
      <c r="K21" s="282"/>
      <c r="L21" s="282"/>
    </row>
    <row r="22" spans="1:12" s="249" customFormat="1" ht="15">
      <c r="A22" s="359" t="s">
        <v>35</v>
      </c>
      <c r="B22" s="359"/>
      <c r="C22" s="359"/>
      <c r="D22" s="359"/>
      <c r="E22" s="359"/>
      <c r="F22" s="359"/>
      <c r="G22" s="359"/>
      <c r="H22" s="359"/>
      <c r="I22" s="293"/>
      <c r="J22" s="293"/>
      <c r="K22" s="293"/>
      <c r="L22" s="293"/>
    </row>
    <row r="23" spans="1:12" ht="15">
      <c r="A23" s="290" t="s">
        <v>41</v>
      </c>
      <c r="B23" s="270"/>
      <c r="C23" s="270"/>
      <c r="D23" s="267"/>
      <c r="E23" s="267"/>
      <c r="F23" s="267"/>
      <c r="G23" s="28"/>
      <c r="H23" s="270"/>
      <c r="I23" s="265"/>
      <c r="J23" s="28"/>
      <c r="K23" s="28"/>
      <c r="L23" s="28"/>
    </row>
    <row r="24" spans="1:12" ht="15">
      <c r="A24" s="265" t="s">
        <v>84</v>
      </c>
      <c r="B24" s="270"/>
      <c r="C24" s="270"/>
      <c r="D24" s="270"/>
      <c r="E24" s="266"/>
      <c r="F24" s="77"/>
      <c r="G24" s="266"/>
      <c r="H24" s="266"/>
      <c r="J24" s="28"/>
      <c r="K24" s="28"/>
      <c r="L24" s="28"/>
    </row>
    <row r="25" spans="1:12" ht="14.25">
      <c r="A25" s="265" t="s">
        <v>85</v>
      </c>
      <c r="B25" s="271"/>
      <c r="C25" s="271"/>
      <c r="D25" s="271"/>
      <c r="E25" s="266"/>
      <c r="F25" s="266"/>
      <c r="G25" s="266"/>
      <c r="H25" s="266"/>
      <c r="J25" s="28"/>
      <c r="K25" s="28"/>
      <c r="L25" s="28"/>
    </row>
    <row r="26" spans="1:12" ht="14.25">
      <c r="A26" s="265" t="s">
        <v>40</v>
      </c>
      <c r="B26" s="271"/>
      <c r="C26" s="271"/>
      <c r="D26" s="271"/>
      <c r="E26" s="266"/>
      <c r="F26" s="266"/>
      <c r="G26" s="266"/>
      <c r="H26" s="266"/>
      <c r="J26" s="28"/>
      <c r="K26" s="28"/>
      <c r="L26" s="28"/>
    </row>
    <row r="27" spans="1:12" ht="14.25">
      <c r="A27" s="265"/>
      <c r="B27" s="271"/>
      <c r="C27" s="271"/>
      <c r="D27" s="271"/>
      <c r="E27" s="271"/>
      <c r="F27" s="271"/>
      <c r="G27" s="28"/>
      <c r="H27" s="270"/>
      <c r="I27" s="262"/>
      <c r="J27" s="28"/>
      <c r="K27" s="28"/>
      <c r="L27" s="28"/>
    </row>
    <row r="28" spans="1:12" ht="14.25">
      <c r="A28" s="271"/>
      <c r="B28" s="271"/>
      <c r="C28" s="271"/>
      <c r="D28" s="271"/>
      <c r="E28" s="271"/>
      <c r="F28" s="271"/>
      <c r="G28" s="28"/>
      <c r="H28" s="270"/>
      <c r="I28" s="262"/>
      <c r="J28" s="28"/>
      <c r="K28" s="28"/>
      <c r="L28" s="28"/>
    </row>
    <row r="29" spans="1:12" ht="14.25">
      <c r="A29" s="45"/>
      <c r="B29" s="45"/>
      <c r="C29" s="45"/>
      <c r="D29" s="45"/>
      <c r="E29" s="45"/>
      <c r="F29" s="45"/>
      <c r="G29" s="45"/>
      <c r="H29" s="270"/>
      <c r="I29" s="262"/>
      <c r="J29" s="45"/>
      <c r="K29" s="45"/>
      <c r="L29" s="45"/>
    </row>
    <row r="30" spans="1:12" ht="14.25">
      <c r="A30" s="262"/>
      <c r="B30" s="262"/>
      <c r="C30" s="262"/>
      <c r="D30" s="262"/>
      <c r="E30" s="262"/>
      <c r="F30" s="262"/>
      <c r="G30" s="262"/>
      <c r="H30" s="270"/>
      <c r="I30" s="270"/>
      <c r="J30" s="262"/>
      <c r="K30" s="262"/>
      <c r="L30" s="262"/>
    </row>
  </sheetData>
  <sheetProtection/>
  <mergeCells count="6">
    <mergeCell ref="A1:H1"/>
    <mergeCell ref="A3:H3"/>
    <mergeCell ref="A7:A8"/>
    <mergeCell ref="B7:B8"/>
    <mergeCell ref="C7:D7"/>
    <mergeCell ref="A2:G2"/>
  </mergeCells>
  <hyperlinks>
    <hyperlink ref="A4" location="MENU!A1" display="BACK TO MENU"/>
  </hyperlink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E26" sqref="E26"/>
    </sheetView>
  </sheetViews>
  <sheetFormatPr defaultColWidth="9.140625" defaultRowHeight="12.75"/>
  <cols>
    <col min="1" max="1" width="25.00390625" style="0" customWidth="1"/>
    <col min="4" max="4" width="13.57421875" style="0" customWidth="1"/>
    <col min="5" max="5" width="14.421875" style="0" customWidth="1"/>
    <col min="6" max="7" width="11.421875" style="0" customWidth="1"/>
  </cols>
  <sheetData>
    <row r="1" spans="1:7" ht="26.25">
      <c r="A1" s="393" t="s">
        <v>1</v>
      </c>
      <c r="B1" s="393"/>
      <c r="C1" s="393"/>
      <c r="D1" s="393"/>
      <c r="E1" s="393"/>
      <c r="F1" s="393"/>
      <c r="G1" s="314"/>
    </row>
    <row r="2" spans="1:7" ht="15">
      <c r="A2" s="394" t="s">
        <v>39</v>
      </c>
      <c r="B2" s="394"/>
      <c r="C2" s="394"/>
      <c r="D2" s="394"/>
      <c r="E2" s="394"/>
      <c r="F2" s="394"/>
      <c r="G2" s="315"/>
    </row>
    <row r="3" spans="1:7" ht="18">
      <c r="A3" s="395" t="s">
        <v>240</v>
      </c>
      <c r="B3" s="395"/>
      <c r="C3" s="395"/>
      <c r="D3" s="395"/>
      <c r="E3" s="395"/>
      <c r="F3" s="395"/>
      <c r="G3" s="316"/>
    </row>
    <row r="4" spans="1:7" ht="14.25">
      <c r="A4" s="252" t="s">
        <v>25</v>
      </c>
      <c r="B4" s="317"/>
      <c r="C4" s="317"/>
      <c r="D4" s="318"/>
      <c r="E4" s="317"/>
      <c r="F4" s="317"/>
      <c r="G4" s="317"/>
    </row>
    <row r="5" spans="1:7" ht="12.75">
      <c r="A5" s="251"/>
      <c r="B5" s="319"/>
      <c r="C5" s="319"/>
      <c r="D5" s="319"/>
      <c r="E5" s="319"/>
      <c r="F5" s="320"/>
      <c r="G5" s="320"/>
    </row>
    <row r="7" ht="13.5" thickBot="1"/>
    <row r="8" spans="1:7" ht="15">
      <c r="A8" s="396" t="s">
        <v>2</v>
      </c>
      <c r="B8" s="398" t="s">
        <v>3</v>
      </c>
      <c r="C8" s="400" t="s">
        <v>81</v>
      </c>
      <c r="D8" s="400"/>
      <c r="E8" s="257" t="s">
        <v>6</v>
      </c>
      <c r="F8" s="257" t="s">
        <v>38</v>
      </c>
      <c r="G8" s="254" t="s">
        <v>48</v>
      </c>
    </row>
    <row r="9" spans="1:7" ht="45">
      <c r="A9" s="397"/>
      <c r="B9" s="399"/>
      <c r="C9" s="258" t="s">
        <v>243</v>
      </c>
      <c r="D9" s="258" t="s">
        <v>244</v>
      </c>
      <c r="E9" s="254" t="s">
        <v>11</v>
      </c>
      <c r="F9" s="254" t="s">
        <v>11</v>
      </c>
      <c r="G9" s="254" t="s">
        <v>11</v>
      </c>
    </row>
    <row r="10" spans="1:7" ht="15">
      <c r="A10" s="259" t="s">
        <v>241</v>
      </c>
      <c r="B10" s="383" t="s">
        <v>242</v>
      </c>
      <c r="C10" s="255">
        <v>42693</v>
      </c>
      <c r="D10" s="255">
        <f aca="true" t="shared" si="0" ref="D10:D19">+C10+1</f>
        <v>42694</v>
      </c>
      <c r="E10" s="256">
        <f>+D10+3</f>
        <v>42697</v>
      </c>
      <c r="F10" s="256">
        <f>+D10+7</f>
        <v>42701</v>
      </c>
      <c r="G10" s="384"/>
    </row>
    <row r="11" spans="1:7" ht="15">
      <c r="A11" s="259" t="s">
        <v>245</v>
      </c>
      <c r="B11" s="383" t="s">
        <v>246</v>
      </c>
      <c r="C11" s="255">
        <v>42700</v>
      </c>
      <c r="D11" s="255">
        <f t="shared" si="0"/>
        <v>42701</v>
      </c>
      <c r="E11" s="256">
        <f aca="true" t="shared" si="1" ref="E11:E19">+D11+3</f>
        <v>42704</v>
      </c>
      <c r="F11" s="256">
        <f aca="true" t="shared" si="2" ref="F11:F19">+D11+7</f>
        <v>42708</v>
      </c>
      <c r="G11" s="256">
        <f aca="true" t="shared" si="3" ref="G11:G16">+D11+9</f>
        <v>42710</v>
      </c>
    </row>
    <row r="12" spans="1:7" ht="15">
      <c r="A12" s="259" t="s">
        <v>247</v>
      </c>
      <c r="B12" s="383" t="s">
        <v>248</v>
      </c>
      <c r="C12" s="255">
        <v>42707</v>
      </c>
      <c r="D12" s="255">
        <f t="shared" si="0"/>
        <v>42708</v>
      </c>
      <c r="E12" s="256">
        <f t="shared" si="1"/>
        <v>42711</v>
      </c>
      <c r="F12" s="256">
        <f t="shared" si="2"/>
        <v>42715</v>
      </c>
      <c r="G12" s="256">
        <f t="shared" si="3"/>
        <v>42717</v>
      </c>
    </row>
    <row r="13" spans="1:7" ht="15">
      <c r="A13" s="259" t="s">
        <v>249</v>
      </c>
      <c r="B13" s="383" t="s">
        <v>250</v>
      </c>
      <c r="C13" s="255">
        <v>42714</v>
      </c>
      <c r="D13" s="255">
        <f t="shared" si="0"/>
        <v>42715</v>
      </c>
      <c r="E13" s="256">
        <f t="shared" si="1"/>
        <v>42718</v>
      </c>
      <c r="F13" s="256">
        <f t="shared" si="2"/>
        <v>42722</v>
      </c>
      <c r="G13" s="256">
        <f t="shared" si="3"/>
        <v>42724</v>
      </c>
    </row>
    <row r="14" spans="1:7" ht="15">
      <c r="A14" s="259" t="s">
        <v>251</v>
      </c>
      <c r="B14" s="383" t="s">
        <v>252</v>
      </c>
      <c r="C14" s="255">
        <v>42721</v>
      </c>
      <c r="D14" s="255">
        <f t="shared" si="0"/>
        <v>42722</v>
      </c>
      <c r="E14" s="256">
        <f t="shared" si="1"/>
        <v>42725</v>
      </c>
      <c r="F14" s="256">
        <f t="shared" si="2"/>
        <v>42729</v>
      </c>
      <c r="G14" s="256">
        <f t="shared" si="3"/>
        <v>42731</v>
      </c>
    </row>
    <row r="15" spans="1:7" ht="15">
      <c r="A15" s="259" t="s">
        <v>253</v>
      </c>
      <c r="B15" s="383" t="s">
        <v>254</v>
      </c>
      <c r="C15" s="255">
        <v>42728</v>
      </c>
      <c r="D15" s="255">
        <f t="shared" si="0"/>
        <v>42729</v>
      </c>
      <c r="E15" s="256">
        <f t="shared" si="1"/>
        <v>42732</v>
      </c>
      <c r="F15" s="256">
        <f t="shared" si="2"/>
        <v>42736</v>
      </c>
      <c r="G15" s="256">
        <f t="shared" si="3"/>
        <v>42738</v>
      </c>
    </row>
    <row r="16" spans="1:7" ht="15">
      <c r="A16" s="259" t="s">
        <v>255</v>
      </c>
      <c r="B16" s="383" t="s">
        <v>256</v>
      </c>
      <c r="C16" s="255">
        <v>42735</v>
      </c>
      <c r="D16" s="255">
        <f t="shared" si="0"/>
        <v>42736</v>
      </c>
      <c r="E16" s="256">
        <f t="shared" si="1"/>
        <v>42739</v>
      </c>
      <c r="F16" s="256">
        <f t="shared" si="2"/>
        <v>42743</v>
      </c>
      <c r="G16" s="256">
        <f t="shared" si="3"/>
        <v>42745</v>
      </c>
    </row>
    <row r="17" spans="1:7" ht="15">
      <c r="A17" s="259" t="s">
        <v>257</v>
      </c>
      <c r="B17" s="383" t="s">
        <v>258</v>
      </c>
      <c r="C17" s="255">
        <v>42376</v>
      </c>
      <c r="D17" s="255">
        <f t="shared" si="0"/>
        <v>42377</v>
      </c>
      <c r="E17" s="256">
        <f t="shared" si="1"/>
        <v>42380</v>
      </c>
      <c r="F17" s="256">
        <f t="shared" si="2"/>
        <v>42384</v>
      </c>
      <c r="G17" s="256" t="s">
        <v>92</v>
      </c>
    </row>
    <row r="18" spans="1:7" ht="15">
      <c r="A18" s="259" t="s">
        <v>247</v>
      </c>
      <c r="B18" s="383" t="s">
        <v>259</v>
      </c>
      <c r="C18" s="255">
        <v>42383</v>
      </c>
      <c r="D18" s="255">
        <f t="shared" si="0"/>
        <v>42384</v>
      </c>
      <c r="E18" s="256">
        <f t="shared" si="1"/>
        <v>42387</v>
      </c>
      <c r="F18" s="256">
        <f t="shared" si="2"/>
        <v>42391</v>
      </c>
      <c r="G18" s="256" t="s">
        <v>92</v>
      </c>
    </row>
    <row r="19" spans="1:7" ht="15">
      <c r="A19" s="259" t="s">
        <v>249</v>
      </c>
      <c r="B19" s="383" t="s">
        <v>260</v>
      </c>
      <c r="C19" s="255">
        <v>42390</v>
      </c>
      <c r="D19" s="255">
        <f t="shared" si="0"/>
        <v>42391</v>
      </c>
      <c r="E19" s="256">
        <f t="shared" si="1"/>
        <v>42394</v>
      </c>
      <c r="F19" s="256">
        <f t="shared" si="2"/>
        <v>42398</v>
      </c>
      <c r="G19" s="256" t="s">
        <v>92</v>
      </c>
    </row>
    <row r="21" spans="1:5" ht="12.75">
      <c r="A21" s="95" t="s">
        <v>295</v>
      </c>
      <c r="B21" s="115"/>
      <c r="C21" s="159"/>
      <c r="D21" s="382"/>
      <c r="E21" s="113" t="s">
        <v>235</v>
      </c>
    </row>
    <row r="22" spans="1:5" ht="12.75">
      <c r="A22" s="117" t="s">
        <v>7</v>
      </c>
      <c r="B22" s="115"/>
      <c r="C22" s="114"/>
      <c r="D22" s="114"/>
      <c r="E22" s="114"/>
    </row>
    <row r="23" spans="1:5" ht="12.75">
      <c r="A23" s="118" t="s">
        <v>35</v>
      </c>
      <c r="B23" s="119"/>
      <c r="C23" s="120"/>
      <c r="D23" s="121"/>
      <c r="E23" s="121"/>
    </row>
    <row r="24" spans="1:5" ht="12.75">
      <c r="A24" s="122" t="s">
        <v>41</v>
      </c>
      <c r="B24" s="115"/>
      <c r="C24" s="116"/>
      <c r="D24" s="115"/>
      <c r="E24" s="96"/>
    </row>
    <row r="25" spans="1:5" ht="15">
      <c r="A25" s="96" t="s">
        <v>84</v>
      </c>
      <c r="B25" s="115"/>
      <c r="C25" s="77"/>
      <c r="D25" s="115"/>
      <c r="E25" s="115"/>
    </row>
    <row r="26" spans="1:5" ht="12.75">
      <c r="A26" s="96" t="s">
        <v>85</v>
      </c>
      <c r="B26" s="99"/>
      <c r="C26" s="115"/>
      <c r="D26" s="115"/>
      <c r="E26" s="115"/>
    </row>
    <row r="27" spans="1:5" ht="12.75">
      <c r="A27" s="96" t="s">
        <v>40</v>
      </c>
      <c r="B27" s="99"/>
      <c r="C27" s="115"/>
      <c r="D27" s="115"/>
      <c r="E27" s="115"/>
    </row>
    <row r="28" spans="1:5" ht="12.75">
      <c r="A28" s="96"/>
      <c r="B28" s="99"/>
      <c r="C28" s="116"/>
      <c r="D28" s="115"/>
      <c r="E28" s="99"/>
    </row>
  </sheetData>
  <sheetProtection/>
  <mergeCells count="6">
    <mergeCell ref="A1:F1"/>
    <mergeCell ref="A2:F2"/>
    <mergeCell ref="A3:F3"/>
    <mergeCell ref="A8:A9"/>
    <mergeCell ref="B8:B9"/>
    <mergeCell ref="C8:D8"/>
  </mergeCells>
  <hyperlinks>
    <hyperlink ref="A4" location="MENU!A5" display="BACK TO MENU"/>
  </hyperlinks>
  <printOptions/>
  <pageMargins left="0" right="0" top="1.5" bottom="0.75" header="0.3" footer="0.3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B31" sqref="A29:B31"/>
    </sheetView>
  </sheetViews>
  <sheetFormatPr defaultColWidth="9.140625" defaultRowHeight="12.75"/>
  <cols>
    <col min="1" max="1" width="22.421875" style="78" customWidth="1"/>
    <col min="2" max="2" width="9.140625" style="78" customWidth="1"/>
    <col min="3" max="3" width="8.57421875" style="78" customWidth="1"/>
    <col min="4" max="4" width="12.00390625" style="78" customWidth="1"/>
    <col min="5" max="5" width="19.7109375" style="78" customWidth="1"/>
    <col min="6" max="6" width="10.7109375" style="78" customWidth="1"/>
    <col min="7" max="7" width="8.140625" style="78" customWidth="1"/>
    <col min="8" max="16384" width="9.140625" style="78" customWidth="1"/>
  </cols>
  <sheetData>
    <row r="1" spans="1:9" ht="35.25">
      <c r="A1" s="458" t="s">
        <v>79</v>
      </c>
      <c r="B1" s="487"/>
      <c r="C1" s="487"/>
      <c r="D1" s="487"/>
      <c r="E1" s="487"/>
      <c r="F1" s="487"/>
      <c r="G1" s="487"/>
      <c r="H1" s="303"/>
      <c r="I1" s="224"/>
    </row>
    <row r="2" spans="1:9" ht="15">
      <c r="A2" s="426" t="s">
        <v>80</v>
      </c>
      <c r="B2" s="486"/>
      <c r="C2" s="486"/>
      <c r="D2" s="486"/>
      <c r="E2" s="486"/>
      <c r="F2" s="486"/>
      <c r="G2" s="486"/>
      <c r="H2" s="245"/>
      <c r="I2" s="224"/>
    </row>
    <row r="3" spans="1:9" ht="15">
      <c r="A3" s="445" t="s">
        <v>91</v>
      </c>
      <c r="B3" s="487"/>
      <c r="C3" s="487"/>
      <c r="D3" s="487"/>
      <c r="E3" s="487"/>
      <c r="F3" s="487"/>
      <c r="G3" s="487"/>
      <c r="H3" s="47"/>
      <c r="I3" s="224"/>
    </row>
    <row r="4" spans="1:9" ht="11.25">
      <c r="A4" s="223" t="s">
        <v>25</v>
      </c>
      <c r="B4" s="217"/>
      <c r="C4" s="217"/>
      <c r="D4" s="217"/>
      <c r="E4" s="217"/>
      <c r="F4" s="217"/>
      <c r="G4" s="217"/>
      <c r="H4" s="217"/>
      <c r="I4" s="224"/>
    </row>
    <row r="5" spans="1:9" ht="11.25">
      <c r="A5" s="223"/>
      <c r="B5" s="217"/>
      <c r="C5" s="217"/>
      <c r="D5" s="217"/>
      <c r="E5" s="217"/>
      <c r="F5" s="217"/>
      <c r="G5" s="217"/>
      <c r="H5" s="217"/>
      <c r="I5" s="224"/>
    </row>
    <row r="6" spans="1:9" ht="11.25">
      <c r="A6" s="226" t="s">
        <v>225</v>
      </c>
      <c r="B6" s="224"/>
      <c r="C6" s="224"/>
      <c r="D6" s="224"/>
      <c r="E6" s="224"/>
      <c r="F6" s="224"/>
      <c r="G6" s="224"/>
      <c r="H6" s="224"/>
      <c r="I6" s="224"/>
    </row>
    <row r="7" spans="1:9" ht="12" thickBot="1">
      <c r="A7" s="224"/>
      <c r="B7" s="224"/>
      <c r="C7" s="224"/>
      <c r="D7" s="224"/>
      <c r="E7" s="224"/>
      <c r="F7" s="224"/>
      <c r="G7" s="224"/>
      <c r="H7" s="224"/>
      <c r="I7" s="224"/>
    </row>
    <row r="8" spans="1:9" ht="11.25">
      <c r="A8" s="488" t="s">
        <v>2</v>
      </c>
      <c r="B8" s="490" t="s">
        <v>3</v>
      </c>
      <c r="C8" s="227" t="s">
        <v>10</v>
      </c>
      <c r="D8" s="227" t="s">
        <v>11</v>
      </c>
      <c r="E8" s="492" t="s">
        <v>93</v>
      </c>
      <c r="F8" s="216" t="s">
        <v>10</v>
      </c>
      <c r="G8" s="216" t="s">
        <v>11</v>
      </c>
      <c r="H8" s="224"/>
      <c r="I8" s="224"/>
    </row>
    <row r="9" spans="1:9" ht="11.25">
      <c r="A9" s="489"/>
      <c r="B9" s="491"/>
      <c r="C9" s="228" t="s">
        <v>57</v>
      </c>
      <c r="D9" s="228" t="s">
        <v>51</v>
      </c>
      <c r="E9" s="493"/>
      <c r="F9" s="83" t="s">
        <v>51</v>
      </c>
      <c r="G9" s="225" t="s">
        <v>94</v>
      </c>
      <c r="H9" s="224"/>
      <c r="I9" s="224"/>
    </row>
    <row r="10" spans="1:9" ht="11.25">
      <c r="A10" s="143" t="s">
        <v>87</v>
      </c>
      <c r="B10" s="106" t="s">
        <v>107</v>
      </c>
      <c r="C10" s="229">
        <v>42694</v>
      </c>
      <c r="D10" s="229">
        <f aca="true" t="shared" si="0" ref="D10:D19">+C10+4</f>
        <v>42698</v>
      </c>
      <c r="E10" s="229" t="s">
        <v>290</v>
      </c>
      <c r="F10" s="230">
        <v>42706</v>
      </c>
      <c r="G10" s="230">
        <v>42713</v>
      </c>
      <c r="H10" s="224"/>
      <c r="I10" s="224"/>
    </row>
    <row r="11" spans="1:9" ht="11.25">
      <c r="A11" s="143" t="s">
        <v>76</v>
      </c>
      <c r="B11" s="106" t="s">
        <v>119</v>
      </c>
      <c r="C11" s="229">
        <v>42701</v>
      </c>
      <c r="D11" s="229">
        <f t="shared" si="0"/>
        <v>42705</v>
      </c>
      <c r="E11" s="229" t="s">
        <v>186</v>
      </c>
      <c r="F11" s="230">
        <v>42713</v>
      </c>
      <c r="G11" s="230">
        <v>42720</v>
      </c>
      <c r="H11" s="224"/>
      <c r="I11" s="224"/>
    </row>
    <row r="12" spans="1:9" ht="11.25">
      <c r="A12" s="143" t="s">
        <v>78</v>
      </c>
      <c r="B12" s="106" t="s">
        <v>120</v>
      </c>
      <c r="C12" s="229">
        <v>42708</v>
      </c>
      <c r="D12" s="229">
        <f t="shared" si="0"/>
        <v>42712</v>
      </c>
      <c r="E12" s="229" t="s">
        <v>291</v>
      </c>
      <c r="F12" s="230">
        <v>42720</v>
      </c>
      <c r="G12" s="230">
        <v>42727</v>
      </c>
      <c r="H12" s="224"/>
      <c r="I12" s="224"/>
    </row>
    <row r="13" spans="1:9" ht="11.25">
      <c r="A13" s="143" t="s">
        <v>87</v>
      </c>
      <c r="B13" s="106" t="s">
        <v>166</v>
      </c>
      <c r="C13" s="229">
        <v>42715</v>
      </c>
      <c r="D13" s="229">
        <f t="shared" si="0"/>
        <v>42719</v>
      </c>
      <c r="E13" s="229" t="s">
        <v>183</v>
      </c>
      <c r="F13" s="230">
        <v>42727</v>
      </c>
      <c r="G13" s="230">
        <v>42734</v>
      </c>
      <c r="H13" s="224"/>
      <c r="I13" s="224"/>
    </row>
    <row r="14" spans="1:9" ht="11.25">
      <c r="A14" s="143" t="s">
        <v>76</v>
      </c>
      <c r="B14" s="106" t="s">
        <v>185</v>
      </c>
      <c r="C14" s="229">
        <v>42722</v>
      </c>
      <c r="D14" s="229">
        <f t="shared" si="0"/>
        <v>42726</v>
      </c>
      <c r="E14" s="229" t="s">
        <v>285</v>
      </c>
      <c r="F14" s="230">
        <v>42734</v>
      </c>
      <c r="G14" s="230">
        <v>42375</v>
      </c>
      <c r="H14" s="224"/>
      <c r="I14" s="224"/>
    </row>
    <row r="15" spans="1:9" ht="11.25">
      <c r="A15" s="143" t="s">
        <v>78</v>
      </c>
      <c r="B15" s="106" t="s">
        <v>198</v>
      </c>
      <c r="C15" s="229">
        <v>42729</v>
      </c>
      <c r="D15" s="229">
        <f t="shared" si="0"/>
        <v>42733</v>
      </c>
      <c r="E15" s="229" t="s">
        <v>222</v>
      </c>
      <c r="F15" s="230">
        <v>42375</v>
      </c>
      <c r="G15" s="230">
        <v>42382</v>
      </c>
      <c r="H15" s="224"/>
      <c r="I15" s="224"/>
    </row>
    <row r="16" spans="1:9" ht="11.25">
      <c r="A16" s="143" t="s">
        <v>87</v>
      </c>
      <c r="B16" s="106" t="s">
        <v>199</v>
      </c>
      <c r="C16" s="229">
        <v>42370</v>
      </c>
      <c r="D16" s="229">
        <f t="shared" si="0"/>
        <v>42374</v>
      </c>
      <c r="E16" s="229" t="s">
        <v>292</v>
      </c>
      <c r="F16" s="230">
        <v>42382</v>
      </c>
      <c r="G16" s="230">
        <v>42389</v>
      </c>
      <c r="H16" s="224"/>
      <c r="I16" s="224"/>
    </row>
    <row r="17" spans="1:9" ht="11.25">
      <c r="A17" s="143" t="s">
        <v>76</v>
      </c>
      <c r="B17" s="106" t="s">
        <v>200</v>
      </c>
      <c r="C17" s="229">
        <v>42377</v>
      </c>
      <c r="D17" s="229">
        <f t="shared" si="0"/>
        <v>42381</v>
      </c>
      <c r="E17" s="229" t="s">
        <v>226</v>
      </c>
      <c r="F17" s="230">
        <v>42389</v>
      </c>
      <c r="G17" s="230">
        <v>42396</v>
      </c>
      <c r="H17" s="224"/>
      <c r="I17" s="224"/>
    </row>
    <row r="18" spans="1:9" ht="11.25">
      <c r="A18" s="143" t="s">
        <v>78</v>
      </c>
      <c r="B18" s="106" t="s">
        <v>269</v>
      </c>
      <c r="C18" s="229">
        <v>42384</v>
      </c>
      <c r="D18" s="229">
        <f t="shared" si="0"/>
        <v>42388</v>
      </c>
      <c r="E18" s="229" t="s">
        <v>293</v>
      </c>
      <c r="F18" s="230">
        <v>42396</v>
      </c>
      <c r="G18" s="230">
        <v>42403</v>
      </c>
      <c r="H18" s="224"/>
      <c r="I18" s="224"/>
    </row>
    <row r="19" spans="1:9" ht="11.25">
      <c r="A19" s="143" t="s">
        <v>87</v>
      </c>
      <c r="B19" s="106" t="s">
        <v>270</v>
      </c>
      <c r="C19" s="229">
        <v>42391</v>
      </c>
      <c r="D19" s="229">
        <f t="shared" si="0"/>
        <v>42395</v>
      </c>
      <c r="E19" s="229" t="s">
        <v>294</v>
      </c>
      <c r="F19" s="230">
        <v>42403</v>
      </c>
      <c r="G19" s="230">
        <v>42410</v>
      </c>
      <c r="H19" s="224"/>
      <c r="I19" s="224"/>
    </row>
    <row r="21" spans="1:9" ht="11.25">
      <c r="A21" s="205" t="str">
        <f>+'KARACHI VIA SHEKOU'!A19</f>
        <v>UPDATE: 25/11/2016</v>
      </c>
      <c r="B21" s="224"/>
      <c r="C21" s="224"/>
      <c r="D21" s="224"/>
      <c r="E21" s="224"/>
      <c r="F21" s="224"/>
      <c r="G21" s="224"/>
      <c r="H21" s="224"/>
      <c r="I21" s="224"/>
    </row>
    <row r="22" spans="1:6" ht="15">
      <c r="A22" s="205"/>
      <c r="B22" s="224"/>
      <c r="C22" s="329"/>
      <c r="D22" s="77"/>
      <c r="E22" s="266"/>
      <c r="F22" s="96"/>
    </row>
    <row r="23" spans="1:6" ht="12.75">
      <c r="A23" s="231" t="s">
        <v>7</v>
      </c>
      <c r="B23" s="232"/>
      <c r="C23" s="266"/>
      <c r="D23" s="266"/>
      <c r="E23" s="266"/>
      <c r="F23" s="152"/>
    </row>
    <row r="24" spans="1:9" s="190" customFormat="1" ht="12.75">
      <c r="A24" s="234" t="s">
        <v>35</v>
      </c>
      <c r="B24" s="235"/>
      <c r="C24" s="266"/>
      <c r="D24" s="266"/>
      <c r="E24" s="266"/>
      <c r="F24" s="96"/>
      <c r="G24" s="78"/>
      <c r="I24" s="78"/>
    </row>
    <row r="25" spans="1:7" ht="11.25">
      <c r="A25" s="236" t="s">
        <v>41</v>
      </c>
      <c r="B25" s="232"/>
      <c r="C25" s="224"/>
      <c r="D25" s="96"/>
      <c r="E25" s="115"/>
      <c r="F25" s="115"/>
      <c r="G25" s="115"/>
    </row>
    <row r="26" spans="1:9" ht="11.25">
      <c r="A26" s="233" t="s">
        <v>84</v>
      </c>
      <c r="B26" s="232"/>
      <c r="C26" s="232"/>
      <c r="D26" s="232"/>
      <c r="E26" s="115"/>
      <c r="F26" s="115"/>
      <c r="G26" s="115"/>
      <c r="I26" s="237"/>
    </row>
    <row r="27" spans="1:9" ht="11.25">
      <c r="A27" s="233" t="s">
        <v>85</v>
      </c>
      <c r="B27" s="237"/>
      <c r="C27" s="237"/>
      <c r="D27" s="237"/>
      <c r="E27" s="115"/>
      <c r="F27" s="115"/>
      <c r="G27" s="115"/>
      <c r="I27" s="237"/>
    </row>
    <row r="28" spans="1:9" ht="11.25">
      <c r="A28" s="233" t="s">
        <v>40</v>
      </c>
      <c r="B28" s="237"/>
      <c r="C28" s="237"/>
      <c r="D28" s="237"/>
      <c r="E28" s="99"/>
      <c r="F28" s="115"/>
      <c r="G28" s="99"/>
      <c r="I28" s="237"/>
    </row>
    <row r="29" spans="1:9" ht="11.25">
      <c r="A29" s="233"/>
      <c r="B29" s="237"/>
      <c r="C29" s="237"/>
      <c r="D29" s="237"/>
      <c r="E29" s="237"/>
      <c r="F29" s="237"/>
      <c r="G29" s="237"/>
      <c r="H29" s="232"/>
      <c r="I29" s="232"/>
    </row>
  </sheetData>
  <sheetProtection/>
  <mergeCells count="6">
    <mergeCell ref="A1:G1"/>
    <mergeCell ref="A2:G2"/>
    <mergeCell ref="A3:G3"/>
    <mergeCell ref="A8:A9"/>
    <mergeCell ref="B8:B9"/>
    <mergeCell ref="E8:E9"/>
  </mergeCells>
  <hyperlinks>
    <hyperlink ref="A4" location="MENU!A1" display="BACK TO MENU"/>
  </hyperlinks>
  <printOptions/>
  <pageMargins left="0.7" right="0.2" top="0.75" bottom="0" header="0.3" footer="0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L22" sqref="L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25.00390625" style="0" customWidth="1"/>
    <col min="3" max="3" width="11.00390625" style="0" customWidth="1"/>
    <col min="4" max="4" width="12.7109375" style="0" customWidth="1"/>
    <col min="5" max="5" width="15.00390625" style="0" customWidth="1"/>
    <col min="7" max="7" width="13.57421875" style="0" customWidth="1"/>
    <col min="8" max="8" width="13.8515625" style="0" customWidth="1"/>
    <col min="9" max="9" width="14.421875" style="0" customWidth="1"/>
    <col min="10" max="12" width="11.421875" style="0" customWidth="1"/>
  </cols>
  <sheetData>
    <row r="1" spans="1:12" ht="26.25">
      <c r="A1" s="393" t="s">
        <v>1</v>
      </c>
      <c r="B1" s="393"/>
      <c r="C1" s="393"/>
      <c r="D1" s="393"/>
      <c r="E1" s="393"/>
      <c r="F1" s="393"/>
      <c r="G1" s="393"/>
      <c r="H1" s="393"/>
      <c r="I1" s="393"/>
      <c r="J1" s="393"/>
      <c r="K1" s="314"/>
      <c r="L1" s="314"/>
    </row>
    <row r="2" spans="1:12" ht="15">
      <c r="A2" s="394" t="s">
        <v>39</v>
      </c>
      <c r="B2" s="394"/>
      <c r="C2" s="394"/>
      <c r="D2" s="394"/>
      <c r="E2" s="394"/>
      <c r="F2" s="394"/>
      <c r="G2" s="394"/>
      <c r="H2" s="394"/>
      <c r="I2" s="394"/>
      <c r="J2" s="394"/>
      <c r="K2" s="315"/>
      <c r="L2" s="315"/>
    </row>
    <row r="3" spans="1:12" ht="18">
      <c r="A3" s="395" t="s">
        <v>44</v>
      </c>
      <c r="B3" s="395"/>
      <c r="C3" s="395"/>
      <c r="D3" s="395"/>
      <c r="E3" s="395"/>
      <c r="F3" s="395"/>
      <c r="G3" s="395"/>
      <c r="H3" s="395"/>
      <c r="I3" s="395"/>
      <c r="J3" s="395"/>
      <c r="K3" s="316"/>
      <c r="L3" s="316"/>
    </row>
    <row r="4" spans="1:12" ht="14.25">
      <c r="A4" s="252" t="s">
        <v>25</v>
      </c>
      <c r="B4" s="317"/>
      <c r="C4" s="317"/>
      <c r="D4" s="317"/>
      <c r="E4" s="317"/>
      <c r="F4" s="317"/>
      <c r="G4" s="318"/>
      <c r="H4" s="318"/>
      <c r="I4" s="317"/>
      <c r="J4" s="317"/>
      <c r="K4" s="317"/>
      <c r="L4" s="317"/>
    </row>
    <row r="5" spans="1:12" ht="12.75">
      <c r="A5" s="251"/>
      <c r="B5" s="319"/>
      <c r="C5" s="319"/>
      <c r="D5" s="319"/>
      <c r="E5" s="319"/>
      <c r="F5" s="319"/>
      <c r="G5" s="319"/>
      <c r="H5" s="319"/>
      <c r="I5" s="319"/>
      <c r="J5" s="320"/>
      <c r="K5" s="320"/>
      <c r="L5" s="320"/>
    </row>
    <row r="7" ht="13.5" thickBot="1"/>
    <row r="8" spans="1:12" ht="15">
      <c r="A8" s="396" t="s">
        <v>2</v>
      </c>
      <c r="B8" s="398" t="s">
        <v>3</v>
      </c>
      <c r="C8" s="247" t="s">
        <v>38</v>
      </c>
      <c r="D8" s="247" t="s">
        <v>48</v>
      </c>
      <c r="E8" s="261" t="s">
        <v>53</v>
      </c>
      <c r="F8" s="400" t="s">
        <v>5</v>
      </c>
      <c r="G8" s="400"/>
      <c r="H8" s="253" t="s">
        <v>37</v>
      </c>
      <c r="I8" s="257" t="s">
        <v>6</v>
      </c>
      <c r="J8" s="257" t="s">
        <v>38</v>
      </c>
      <c r="K8" s="254" t="s">
        <v>48</v>
      </c>
      <c r="L8" s="254" t="s">
        <v>53</v>
      </c>
    </row>
    <row r="9" spans="1:12" ht="30">
      <c r="A9" s="397"/>
      <c r="B9" s="399"/>
      <c r="C9" s="248" t="s">
        <v>10</v>
      </c>
      <c r="D9" s="248" t="s">
        <v>10</v>
      </c>
      <c r="E9" s="260" t="s">
        <v>10</v>
      </c>
      <c r="F9" s="258" t="s">
        <v>56</v>
      </c>
      <c r="G9" s="258" t="s">
        <v>47</v>
      </c>
      <c r="H9" s="254" t="s">
        <v>11</v>
      </c>
      <c r="I9" s="254" t="s">
        <v>11</v>
      </c>
      <c r="J9" s="254" t="s">
        <v>11</v>
      </c>
      <c r="K9" s="254" t="s">
        <v>11</v>
      </c>
      <c r="L9" s="254" t="s">
        <v>11</v>
      </c>
    </row>
    <row r="10" spans="1:12" ht="15">
      <c r="A10" s="259" t="s">
        <v>102</v>
      </c>
      <c r="B10" s="255" t="s">
        <v>103</v>
      </c>
      <c r="C10" s="256">
        <v>42687</v>
      </c>
      <c r="D10" s="256">
        <f aca="true" t="shared" si="0" ref="D10:D19">+C10+1</f>
        <v>42688</v>
      </c>
      <c r="E10" s="256">
        <f aca="true" t="shared" si="1" ref="E10:E19">+D10+2</f>
        <v>42690</v>
      </c>
      <c r="F10" s="255">
        <f aca="true" t="shared" si="2" ref="F10:F19">+E10+3</f>
        <v>42693</v>
      </c>
      <c r="G10" s="255">
        <f aca="true" t="shared" si="3" ref="G10:G19">+F10+1</f>
        <v>42694</v>
      </c>
      <c r="H10" s="256">
        <f aca="true" t="shared" si="4" ref="H10:H19">+G10+2</f>
        <v>42696</v>
      </c>
      <c r="I10" s="256">
        <f aca="true" t="shared" si="5" ref="I10:I19">+G10+8</f>
        <v>42702</v>
      </c>
      <c r="J10" s="256">
        <f aca="true" t="shared" si="6" ref="J10:J19">+G10+13</f>
        <v>42707</v>
      </c>
      <c r="K10" s="256">
        <f aca="true" t="shared" si="7" ref="K10:K19">+G10+15</f>
        <v>42709</v>
      </c>
      <c r="L10" s="256">
        <f aca="true" t="shared" si="8" ref="L10:L19">+G10+17</f>
        <v>42711</v>
      </c>
    </row>
    <row r="11" spans="1:12" ht="15">
      <c r="A11" s="259" t="s">
        <v>100</v>
      </c>
      <c r="B11" s="255" t="s">
        <v>117</v>
      </c>
      <c r="C11" s="256">
        <v>42694</v>
      </c>
      <c r="D11" s="256">
        <f t="shared" si="0"/>
        <v>42695</v>
      </c>
      <c r="E11" s="256">
        <f t="shared" si="1"/>
        <v>42697</v>
      </c>
      <c r="F11" s="255">
        <f t="shared" si="2"/>
        <v>42700</v>
      </c>
      <c r="G11" s="255">
        <f t="shared" si="3"/>
        <v>42701</v>
      </c>
      <c r="H11" s="256">
        <f t="shared" si="4"/>
        <v>42703</v>
      </c>
      <c r="I11" s="256">
        <f t="shared" si="5"/>
        <v>42709</v>
      </c>
      <c r="J11" s="256">
        <f t="shared" si="6"/>
        <v>42714</v>
      </c>
      <c r="K11" s="256">
        <f t="shared" si="7"/>
        <v>42716</v>
      </c>
      <c r="L11" s="256">
        <f t="shared" si="8"/>
        <v>42718</v>
      </c>
    </row>
    <row r="12" spans="1:12" ht="15">
      <c r="A12" s="259" t="s">
        <v>99</v>
      </c>
      <c r="B12" s="255" t="s">
        <v>118</v>
      </c>
      <c r="C12" s="256">
        <v>42701</v>
      </c>
      <c r="D12" s="256">
        <f t="shared" si="0"/>
        <v>42702</v>
      </c>
      <c r="E12" s="256">
        <f t="shared" si="1"/>
        <v>42704</v>
      </c>
      <c r="F12" s="255">
        <f t="shared" si="2"/>
        <v>42707</v>
      </c>
      <c r="G12" s="255">
        <f t="shared" si="3"/>
        <v>42708</v>
      </c>
      <c r="H12" s="256">
        <f t="shared" si="4"/>
        <v>42710</v>
      </c>
      <c r="I12" s="256">
        <f t="shared" si="5"/>
        <v>42716</v>
      </c>
      <c r="J12" s="256">
        <f t="shared" si="6"/>
        <v>42721</v>
      </c>
      <c r="K12" s="256">
        <f t="shared" si="7"/>
        <v>42723</v>
      </c>
      <c r="L12" s="256">
        <f t="shared" si="8"/>
        <v>42725</v>
      </c>
    </row>
    <row r="13" spans="1:12" ht="15">
      <c r="A13" s="259" t="s">
        <v>102</v>
      </c>
      <c r="B13" s="255" t="s">
        <v>155</v>
      </c>
      <c r="C13" s="256">
        <v>42708</v>
      </c>
      <c r="D13" s="256">
        <f t="shared" si="0"/>
        <v>42709</v>
      </c>
      <c r="E13" s="256">
        <f t="shared" si="1"/>
        <v>42711</v>
      </c>
      <c r="F13" s="255">
        <f t="shared" si="2"/>
        <v>42714</v>
      </c>
      <c r="G13" s="255">
        <f t="shared" si="3"/>
        <v>42715</v>
      </c>
      <c r="H13" s="256">
        <f t="shared" si="4"/>
        <v>42717</v>
      </c>
      <c r="I13" s="256">
        <f t="shared" si="5"/>
        <v>42723</v>
      </c>
      <c r="J13" s="256">
        <f t="shared" si="6"/>
        <v>42728</v>
      </c>
      <c r="K13" s="256">
        <f t="shared" si="7"/>
        <v>42730</v>
      </c>
      <c r="L13" s="256">
        <f t="shared" si="8"/>
        <v>42732</v>
      </c>
    </row>
    <row r="14" spans="1:12" ht="15">
      <c r="A14" s="259" t="s">
        <v>100</v>
      </c>
      <c r="B14" s="255" t="s">
        <v>156</v>
      </c>
      <c r="C14" s="256">
        <v>42715</v>
      </c>
      <c r="D14" s="256">
        <f t="shared" si="0"/>
        <v>42716</v>
      </c>
      <c r="E14" s="256">
        <f t="shared" si="1"/>
        <v>42718</v>
      </c>
      <c r="F14" s="255">
        <f t="shared" si="2"/>
        <v>42721</v>
      </c>
      <c r="G14" s="255">
        <f t="shared" si="3"/>
        <v>42722</v>
      </c>
      <c r="H14" s="256">
        <f t="shared" si="4"/>
        <v>42724</v>
      </c>
      <c r="I14" s="256">
        <f t="shared" si="5"/>
        <v>42730</v>
      </c>
      <c r="J14" s="256">
        <f t="shared" si="6"/>
        <v>42735</v>
      </c>
      <c r="K14" s="256">
        <f t="shared" si="7"/>
        <v>42737</v>
      </c>
      <c r="L14" s="256">
        <f t="shared" si="8"/>
        <v>42739</v>
      </c>
    </row>
    <row r="15" spans="1:12" ht="15">
      <c r="A15" s="259" t="s">
        <v>99</v>
      </c>
      <c r="B15" s="255" t="s">
        <v>157</v>
      </c>
      <c r="C15" s="256">
        <v>42722</v>
      </c>
      <c r="D15" s="256">
        <f t="shared" si="0"/>
        <v>42723</v>
      </c>
      <c r="E15" s="256">
        <f t="shared" si="1"/>
        <v>42725</v>
      </c>
      <c r="F15" s="255">
        <f t="shared" si="2"/>
        <v>42728</v>
      </c>
      <c r="G15" s="255">
        <f t="shared" si="3"/>
        <v>42729</v>
      </c>
      <c r="H15" s="256">
        <f t="shared" si="4"/>
        <v>42731</v>
      </c>
      <c r="I15" s="256">
        <f t="shared" si="5"/>
        <v>42737</v>
      </c>
      <c r="J15" s="256">
        <f t="shared" si="6"/>
        <v>42742</v>
      </c>
      <c r="K15" s="256">
        <f t="shared" si="7"/>
        <v>42744</v>
      </c>
      <c r="L15" s="256">
        <f t="shared" si="8"/>
        <v>42746</v>
      </c>
    </row>
    <row r="16" spans="1:12" ht="15">
      <c r="A16" s="259" t="s">
        <v>102</v>
      </c>
      <c r="B16" s="255" t="s">
        <v>194</v>
      </c>
      <c r="C16" s="256">
        <v>42729</v>
      </c>
      <c r="D16" s="256">
        <f t="shared" si="0"/>
        <v>42730</v>
      </c>
      <c r="E16" s="256">
        <f t="shared" si="1"/>
        <v>42732</v>
      </c>
      <c r="F16" s="255">
        <f t="shared" si="2"/>
        <v>42735</v>
      </c>
      <c r="G16" s="255">
        <f t="shared" si="3"/>
        <v>42736</v>
      </c>
      <c r="H16" s="256">
        <f t="shared" si="4"/>
        <v>42738</v>
      </c>
      <c r="I16" s="256">
        <f t="shared" si="5"/>
        <v>42744</v>
      </c>
      <c r="J16" s="256">
        <f t="shared" si="6"/>
        <v>42749</v>
      </c>
      <c r="K16" s="256">
        <f t="shared" si="7"/>
        <v>42751</v>
      </c>
      <c r="L16" s="256">
        <f t="shared" si="8"/>
        <v>42753</v>
      </c>
    </row>
    <row r="17" spans="1:12" ht="15">
      <c r="A17" s="259" t="s">
        <v>100</v>
      </c>
      <c r="B17" s="255" t="s">
        <v>195</v>
      </c>
      <c r="C17" s="256">
        <v>42370</v>
      </c>
      <c r="D17" s="256">
        <f t="shared" si="0"/>
        <v>42371</v>
      </c>
      <c r="E17" s="256">
        <f t="shared" si="1"/>
        <v>42373</v>
      </c>
      <c r="F17" s="255">
        <f t="shared" si="2"/>
        <v>42376</v>
      </c>
      <c r="G17" s="255">
        <f t="shared" si="3"/>
        <v>42377</v>
      </c>
      <c r="H17" s="256">
        <f t="shared" si="4"/>
        <v>42379</v>
      </c>
      <c r="I17" s="256">
        <f t="shared" si="5"/>
        <v>42385</v>
      </c>
      <c r="J17" s="256">
        <f t="shared" si="6"/>
        <v>42390</v>
      </c>
      <c r="K17" s="256">
        <f t="shared" si="7"/>
        <v>42392</v>
      </c>
      <c r="L17" s="256">
        <f t="shared" si="8"/>
        <v>42394</v>
      </c>
    </row>
    <row r="18" spans="1:12" ht="15">
      <c r="A18" s="259" t="s">
        <v>102</v>
      </c>
      <c r="B18" s="255" t="s">
        <v>262</v>
      </c>
      <c r="C18" s="256">
        <v>42377</v>
      </c>
      <c r="D18" s="256">
        <f t="shared" si="0"/>
        <v>42378</v>
      </c>
      <c r="E18" s="256">
        <f t="shared" si="1"/>
        <v>42380</v>
      </c>
      <c r="F18" s="255">
        <f t="shared" si="2"/>
        <v>42383</v>
      </c>
      <c r="G18" s="255">
        <f t="shared" si="3"/>
        <v>42384</v>
      </c>
      <c r="H18" s="256">
        <f t="shared" si="4"/>
        <v>42386</v>
      </c>
      <c r="I18" s="256">
        <f t="shared" si="5"/>
        <v>42392</v>
      </c>
      <c r="J18" s="256">
        <f t="shared" si="6"/>
        <v>42397</v>
      </c>
      <c r="K18" s="256">
        <f t="shared" si="7"/>
        <v>42399</v>
      </c>
      <c r="L18" s="256">
        <f t="shared" si="8"/>
        <v>42401</v>
      </c>
    </row>
    <row r="19" spans="1:12" ht="15">
      <c r="A19" s="259" t="s">
        <v>100</v>
      </c>
      <c r="B19" s="255" t="s">
        <v>263</v>
      </c>
      <c r="C19" s="256">
        <v>42384</v>
      </c>
      <c r="D19" s="256">
        <f t="shared" si="0"/>
        <v>42385</v>
      </c>
      <c r="E19" s="256">
        <f t="shared" si="1"/>
        <v>42387</v>
      </c>
      <c r="F19" s="255">
        <f t="shared" si="2"/>
        <v>42390</v>
      </c>
      <c r="G19" s="255">
        <f t="shared" si="3"/>
        <v>42391</v>
      </c>
      <c r="H19" s="256">
        <f t="shared" si="4"/>
        <v>42393</v>
      </c>
      <c r="I19" s="256">
        <f t="shared" si="5"/>
        <v>42399</v>
      </c>
      <c r="J19" s="256">
        <f t="shared" si="6"/>
        <v>42404</v>
      </c>
      <c r="K19" s="256">
        <f t="shared" si="7"/>
        <v>42406</v>
      </c>
      <c r="L19" s="256">
        <f t="shared" si="8"/>
        <v>42408</v>
      </c>
    </row>
    <row r="21" spans="1:9" ht="12.75">
      <c r="A21" s="95" t="s">
        <v>295</v>
      </c>
      <c r="B21" s="115"/>
      <c r="C21" s="114"/>
      <c r="D21" s="114"/>
      <c r="E21" s="114"/>
      <c r="F21" s="159"/>
      <c r="G21" s="114"/>
      <c r="H21" s="114"/>
      <c r="I21" s="114"/>
    </row>
    <row r="22" spans="1:9" ht="12.75">
      <c r="A22" s="117" t="s">
        <v>7</v>
      </c>
      <c r="B22" s="115"/>
      <c r="C22" s="114"/>
      <c r="D22" s="114"/>
      <c r="E22" s="114"/>
      <c r="F22" s="114"/>
      <c r="G22" s="114"/>
      <c r="H22" s="114"/>
      <c r="I22" s="114"/>
    </row>
    <row r="23" spans="1:9" ht="12.75">
      <c r="A23" s="118" t="s">
        <v>35</v>
      </c>
      <c r="B23" s="119"/>
      <c r="C23" s="119"/>
      <c r="D23" s="120"/>
      <c r="E23" s="120"/>
      <c r="F23" s="120"/>
      <c r="G23" s="121"/>
      <c r="H23" s="121"/>
      <c r="I23" s="121"/>
    </row>
    <row r="24" spans="1:9" ht="12.75">
      <c r="A24" s="122" t="s">
        <v>41</v>
      </c>
      <c r="B24" s="115"/>
      <c r="C24" s="115"/>
      <c r="D24" s="96"/>
      <c r="E24" s="96"/>
      <c r="F24" s="116"/>
      <c r="G24" s="115"/>
      <c r="H24" s="123"/>
      <c r="I24" s="96"/>
    </row>
    <row r="25" spans="1:9" ht="15">
      <c r="A25" s="96" t="s">
        <v>84</v>
      </c>
      <c r="B25" s="115"/>
      <c r="C25" s="115"/>
      <c r="D25" s="115"/>
      <c r="E25" s="115"/>
      <c r="F25" s="77"/>
      <c r="G25" s="115"/>
      <c r="H25" s="115"/>
      <c r="I25" s="115"/>
    </row>
    <row r="26" spans="1:9" ht="12.75">
      <c r="A26" s="96" t="s">
        <v>85</v>
      </c>
      <c r="B26" s="99"/>
      <c r="C26" s="99"/>
      <c r="D26" s="99"/>
      <c r="E26" s="115"/>
      <c r="F26" s="115"/>
      <c r="G26" s="115"/>
      <c r="H26" s="115"/>
      <c r="I26" s="115"/>
    </row>
    <row r="27" spans="1:9" ht="12.75">
      <c r="A27" s="96" t="s">
        <v>40</v>
      </c>
      <c r="B27" s="99"/>
      <c r="C27" s="99"/>
      <c r="D27" s="99"/>
      <c r="E27" s="115"/>
      <c r="F27" s="115"/>
      <c r="G27" s="115"/>
      <c r="H27" s="115"/>
      <c r="I27" s="115"/>
    </row>
    <row r="28" spans="1:9" ht="12.75">
      <c r="A28" s="96"/>
      <c r="B28" s="99"/>
      <c r="C28" s="99"/>
      <c r="D28" s="99"/>
      <c r="E28" s="99"/>
      <c r="F28" s="116"/>
      <c r="G28" s="115"/>
      <c r="H28" s="123"/>
      <c r="I28" s="99"/>
    </row>
  </sheetData>
  <sheetProtection/>
  <mergeCells count="6">
    <mergeCell ref="A1:J1"/>
    <mergeCell ref="A8:A9"/>
    <mergeCell ref="B8:B9"/>
    <mergeCell ref="F8:G8"/>
    <mergeCell ref="A3:J3"/>
    <mergeCell ref="A2:J2"/>
  </mergeCells>
  <hyperlinks>
    <hyperlink ref="A4" location="MENU!A5" display="BACK TO MENU"/>
  </hyperlink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4">
      <selection activeCell="G40" sqref="G40"/>
    </sheetView>
  </sheetViews>
  <sheetFormatPr defaultColWidth="9.140625" defaultRowHeight="12.75"/>
  <cols>
    <col min="1" max="1" width="25.7109375" style="0" customWidth="1"/>
    <col min="2" max="2" width="7.57421875" style="0" customWidth="1"/>
    <col min="3" max="3" width="9.00390625" style="0" customWidth="1"/>
    <col min="4" max="4" width="9.7109375" style="0" customWidth="1"/>
    <col min="5" max="5" width="12.421875" style="0" customWidth="1"/>
    <col min="6" max="6" width="11.421875" style="0" customWidth="1"/>
    <col min="7" max="7" width="8.8515625" style="0" customWidth="1"/>
    <col min="8" max="8" width="10.00390625" style="0" customWidth="1"/>
    <col min="9" max="9" width="14.57421875" style="0" customWidth="1"/>
    <col min="10" max="10" width="11.140625" style="0" customWidth="1"/>
    <col min="11" max="13" width="11.421875" style="0" customWidth="1"/>
  </cols>
  <sheetData>
    <row r="1" spans="1:12" ht="26.25">
      <c r="A1" s="401" t="s">
        <v>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264"/>
    </row>
    <row r="2" spans="1:12" ht="15">
      <c r="A2" s="402" t="s">
        <v>39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277"/>
    </row>
    <row r="3" spans="1:12" ht="18">
      <c r="A3" s="403" t="s">
        <v>97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276"/>
    </row>
    <row r="4" spans="1:13" ht="14.25">
      <c r="A4" s="97" t="s">
        <v>25</v>
      </c>
      <c r="B4" s="267"/>
      <c r="C4" s="267"/>
      <c r="D4" s="267"/>
      <c r="E4" s="267"/>
      <c r="F4" s="267"/>
      <c r="G4" s="267"/>
      <c r="H4" s="268"/>
      <c r="I4" s="268"/>
      <c r="J4" s="267"/>
      <c r="K4" s="267"/>
      <c r="L4" s="267"/>
      <c r="M4" s="267"/>
    </row>
    <row r="5" spans="1:13" ht="12.75">
      <c r="A5" s="251"/>
      <c r="B5" s="262"/>
      <c r="C5" s="262"/>
      <c r="D5" s="262"/>
      <c r="E5" s="262"/>
      <c r="F5" s="262"/>
      <c r="G5" s="262"/>
      <c r="H5" s="262"/>
      <c r="I5" s="262"/>
      <c r="J5" s="262"/>
      <c r="K5" s="263"/>
      <c r="L5" s="263"/>
      <c r="M5" s="263"/>
    </row>
    <row r="6" spans="1:13" ht="15.75" thickBo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ht="15">
      <c r="A7" s="404" t="s">
        <v>2</v>
      </c>
      <c r="B7" s="406" t="s">
        <v>3</v>
      </c>
      <c r="C7" s="291" t="s">
        <v>48</v>
      </c>
      <c r="D7" s="291" t="s">
        <v>53</v>
      </c>
      <c r="E7" s="291" t="s">
        <v>37</v>
      </c>
      <c r="F7" s="291" t="s">
        <v>4</v>
      </c>
      <c r="G7" s="408" t="s">
        <v>5</v>
      </c>
      <c r="H7" s="408"/>
      <c r="I7" s="274" t="s">
        <v>75</v>
      </c>
      <c r="J7" s="286" t="s">
        <v>29</v>
      </c>
      <c r="K7" s="274" t="s">
        <v>38</v>
      </c>
      <c r="L7" s="286" t="s">
        <v>48</v>
      </c>
      <c r="M7" s="274" t="s">
        <v>53</v>
      </c>
    </row>
    <row r="8" spans="1:13" ht="15.75" thickBot="1">
      <c r="A8" s="405"/>
      <c r="B8" s="407"/>
      <c r="C8" s="280" t="s">
        <v>10</v>
      </c>
      <c r="D8" s="280" t="s">
        <v>10</v>
      </c>
      <c r="E8" s="250" t="s">
        <v>10</v>
      </c>
      <c r="F8" s="250"/>
      <c r="G8" s="281" t="s">
        <v>11</v>
      </c>
      <c r="H8" s="281" t="s">
        <v>10</v>
      </c>
      <c r="I8" s="275" t="s">
        <v>11</v>
      </c>
      <c r="J8" s="285" t="s">
        <v>11</v>
      </c>
      <c r="K8" s="275" t="s">
        <v>11</v>
      </c>
      <c r="L8" s="285" t="s">
        <v>10</v>
      </c>
      <c r="M8" s="275" t="s">
        <v>10</v>
      </c>
    </row>
    <row r="9" spans="1:13" ht="15">
      <c r="A9" s="283" t="s">
        <v>98</v>
      </c>
      <c r="B9" s="278" t="s">
        <v>104</v>
      </c>
      <c r="C9" s="279">
        <v>42677</v>
      </c>
      <c r="D9" s="279">
        <f aca="true" t="shared" si="0" ref="D9:D18">+C9+2</f>
        <v>42679</v>
      </c>
      <c r="E9" s="279">
        <f aca="true" t="shared" si="1" ref="E9:E18">+D9+6</f>
        <v>42685</v>
      </c>
      <c r="F9" s="279">
        <f aca="true" t="shared" si="2" ref="F9:G18">+E9+2</f>
        <v>42687</v>
      </c>
      <c r="G9" s="278">
        <f t="shared" si="2"/>
        <v>42689</v>
      </c>
      <c r="H9" s="278">
        <f aca="true" t="shared" si="3" ref="H9:H18">+G9+1</f>
        <v>42690</v>
      </c>
      <c r="I9" s="279">
        <f aca="true" t="shared" si="4" ref="I9:I18">+H9+2</f>
        <v>42692</v>
      </c>
      <c r="J9" s="284">
        <f aca="true" t="shared" si="5" ref="J9:J18">+I9+1</f>
        <v>42693</v>
      </c>
      <c r="K9" s="292">
        <f aca="true" t="shared" si="6" ref="K9:K18">+J9+2</f>
        <v>42695</v>
      </c>
      <c r="L9" s="292">
        <f aca="true" t="shared" si="7" ref="L9:M18">+K9+2</f>
        <v>42697</v>
      </c>
      <c r="M9" s="292">
        <f t="shared" si="7"/>
        <v>42699</v>
      </c>
    </row>
    <row r="10" spans="1:13" ht="15">
      <c r="A10" s="283" t="s">
        <v>83</v>
      </c>
      <c r="B10" s="278" t="s">
        <v>105</v>
      </c>
      <c r="C10" s="279">
        <v>42684</v>
      </c>
      <c r="D10" s="279">
        <f t="shared" si="0"/>
        <v>42686</v>
      </c>
      <c r="E10" s="279">
        <f t="shared" si="1"/>
        <v>42692</v>
      </c>
      <c r="F10" s="279">
        <f t="shared" si="2"/>
        <v>42694</v>
      </c>
      <c r="G10" s="278">
        <f t="shared" si="2"/>
        <v>42696</v>
      </c>
      <c r="H10" s="278">
        <f t="shared" si="3"/>
        <v>42697</v>
      </c>
      <c r="I10" s="279">
        <f t="shared" si="4"/>
        <v>42699</v>
      </c>
      <c r="J10" s="284">
        <f t="shared" si="5"/>
        <v>42700</v>
      </c>
      <c r="K10" s="292">
        <f t="shared" si="6"/>
        <v>42702</v>
      </c>
      <c r="L10" s="292">
        <f t="shared" si="7"/>
        <v>42704</v>
      </c>
      <c r="M10" s="292">
        <f t="shared" si="7"/>
        <v>42706</v>
      </c>
    </row>
    <row r="11" spans="1:13" ht="15">
      <c r="A11" s="283" t="s">
        <v>82</v>
      </c>
      <c r="B11" s="278" t="s">
        <v>111</v>
      </c>
      <c r="C11" s="279">
        <v>42691</v>
      </c>
      <c r="D11" s="279">
        <f t="shared" si="0"/>
        <v>42693</v>
      </c>
      <c r="E11" s="279">
        <f t="shared" si="1"/>
        <v>42699</v>
      </c>
      <c r="F11" s="279">
        <f t="shared" si="2"/>
        <v>42701</v>
      </c>
      <c r="G11" s="278">
        <f t="shared" si="2"/>
        <v>42703</v>
      </c>
      <c r="H11" s="278">
        <f t="shared" si="3"/>
        <v>42704</v>
      </c>
      <c r="I11" s="279">
        <f t="shared" si="4"/>
        <v>42706</v>
      </c>
      <c r="J11" s="284">
        <f t="shared" si="5"/>
        <v>42707</v>
      </c>
      <c r="K11" s="292">
        <f t="shared" si="6"/>
        <v>42709</v>
      </c>
      <c r="L11" s="292">
        <f t="shared" si="7"/>
        <v>42711</v>
      </c>
      <c r="M11" s="292">
        <f t="shared" si="7"/>
        <v>42713</v>
      </c>
    </row>
    <row r="12" spans="1:13" ht="15">
      <c r="A12" s="283" t="s">
        <v>98</v>
      </c>
      <c r="B12" s="278" t="s">
        <v>112</v>
      </c>
      <c r="C12" s="279">
        <v>42698</v>
      </c>
      <c r="D12" s="279">
        <f t="shared" si="0"/>
        <v>42700</v>
      </c>
      <c r="E12" s="279">
        <f t="shared" si="1"/>
        <v>42706</v>
      </c>
      <c r="F12" s="279">
        <f t="shared" si="2"/>
        <v>42708</v>
      </c>
      <c r="G12" s="278">
        <f t="shared" si="2"/>
        <v>42710</v>
      </c>
      <c r="H12" s="278">
        <f t="shared" si="3"/>
        <v>42711</v>
      </c>
      <c r="I12" s="279">
        <f t="shared" si="4"/>
        <v>42713</v>
      </c>
      <c r="J12" s="284">
        <f t="shared" si="5"/>
        <v>42714</v>
      </c>
      <c r="K12" s="292">
        <f t="shared" si="6"/>
        <v>42716</v>
      </c>
      <c r="L12" s="292">
        <f t="shared" si="7"/>
        <v>42718</v>
      </c>
      <c r="M12" s="292">
        <f t="shared" si="7"/>
        <v>42720</v>
      </c>
    </row>
    <row r="13" spans="1:13" ht="15">
      <c r="A13" s="283" t="s">
        <v>83</v>
      </c>
      <c r="B13" s="278" t="s">
        <v>113</v>
      </c>
      <c r="C13" s="279">
        <v>42705</v>
      </c>
      <c r="D13" s="279">
        <f t="shared" si="0"/>
        <v>42707</v>
      </c>
      <c r="E13" s="279">
        <f t="shared" si="1"/>
        <v>42713</v>
      </c>
      <c r="F13" s="279">
        <f t="shared" si="2"/>
        <v>42715</v>
      </c>
      <c r="G13" s="278">
        <f t="shared" si="2"/>
        <v>42717</v>
      </c>
      <c r="H13" s="278">
        <f t="shared" si="3"/>
        <v>42718</v>
      </c>
      <c r="I13" s="279">
        <f t="shared" si="4"/>
        <v>42720</v>
      </c>
      <c r="J13" s="284">
        <f t="shared" si="5"/>
        <v>42721</v>
      </c>
      <c r="K13" s="292">
        <f t="shared" si="6"/>
        <v>42723</v>
      </c>
      <c r="L13" s="292">
        <f t="shared" si="7"/>
        <v>42725</v>
      </c>
      <c r="M13" s="292">
        <f t="shared" si="7"/>
        <v>42727</v>
      </c>
    </row>
    <row r="14" spans="1:13" ht="15">
      <c r="A14" s="283" t="s">
        <v>82</v>
      </c>
      <c r="B14" s="278" t="s">
        <v>158</v>
      </c>
      <c r="C14" s="279">
        <v>42712</v>
      </c>
      <c r="D14" s="279">
        <f t="shared" si="0"/>
        <v>42714</v>
      </c>
      <c r="E14" s="279">
        <f t="shared" si="1"/>
        <v>42720</v>
      </c>
      <c r="F14" s="279">
        <f t="shared" si="2"/>
        <v>42722</v>
      </c>
      <c r="G14" s="278">
        <f t="shared" si="2"/>
        <v>42724</v>
      </c>
      <c r="H14" s="278">
        <f t="shared" si="3"/>
        <v>42725</v>
      </c>
      <c r="I14" s="279">
        <f t="shared" si="4"/>
        <v>42727</v>
      </c>
      <c r="J14" s="284">
        <f t="shared" si="5"/>
        <v>42728</v>
      </c>
      <c r="K14" s="292">
        <f t="shared" si="6"/>
        <v>42730</v>
      </c>
      <c r="L14" s="292">
        <f t="shared" si="7"/>
        <v>42732</v>
      </c>
      <c r="M14" s="292">
        <f t="shared" si="7"/>
        <v>42734</v>
      </c>
    </row>
    <row r="15" spans="1:13" ht="15">
      <c r="A15" s="283" t="s">
        <v>98</v>
      </c>
      <c r="B15" s="278" t="s">
        <v>196</v>
      </c>
      <c r="C15" s="279">
        <v>42719</v>
      </c>
      <c r="D15" s="279">
        <f t="shared" si="0"/>
        <v>42721</v>
      </c>
      <c r="E15" s="279">
        <f t="shared" si="1"/>
        <v>42727</v>
      </c>
      <c r="F15" s="279">
        <f t="shared" si="2"/>
        <v>42729</v>
      </c>
      <c r="G15" s="278">
        <f t="shared" si="2"/>
        <v>42731</v>
      </c>
      <c r="H15" s="278">
        <f t="shared" si="3"/>
        <v>42732</v>
      </c>
      <c r="I15" s="279">
        <f t="shared" si="4"/>
        <v>42734</v>
      </c>
      <c r="J15" s="284">
        <f t="shared" si="5"/>
        <v>42735</v>
      </c>
      <c r="K15" s="292">
        <f t="shared" si="6"/>
        <v>42737</v>
      </c>
      <c r="L15" s="292">
        <f t="shared" si="7"/>
        <v>42739</v>
      </c>
      <c r="M15" s="292">
        <f t="shared" si="7"/>
        <v>42741</v>
      </c>
    </row>
    <row r="16" spans="1:13" ht="15">
      <c r="A16" s="283" t="s">
        <v>83</v>
      </c>
      <c r="B16" s="278" t="s">
        <v>197</v>
      </c>
      <c r="C16" s="279">
        <v>42726</v>
      </c>
      <c r="D16" s="279">
        <f t="shared" si="0"/>
        <v>42728</v>
      </c>
      <c r="E16" s="279">
        <f t="shared" si="1"/>
        <v>42734</v>
      </c>
      <c r="F16" s="279">
        <f t="shared" si="2"/>
        <v>42736</v>
      </c>
      <c r="G16" s="278">
        <f t="shared" si="2"/>
        <v>42738</v>
      </c>
      <c r="H16" s="278">
        <f t="shared" si="3"/>
        <v>42739</v>
      </c>
      <c r="I16" s="279">
        <f t="shared" si="4"/>
        <v>42741</v>
      </c>
      <c r="J16" s="284">
        <f t="shared" si="5"/>
        <v>42742</v>
      </c>
      <c r="K16" s="292">
        <f t="shared" si="6"/>
        <v>42744</v>
      </c>
      <c r="L16" s="292">
        <f t="shared" si="7"/>
        <v>42746</v>
      </c>
      <c r="M16" s="292">
        <f t="shared" si="7"/>
        <v>42748</v>
      </c>
    </row>
    <row r="17" spans="1:13" ht="15">
      <c r="A17" s="283" t="s">
        <v>82</v>
      </c>
      <c r="B17" s="278" t="s">
        <v>264</v>
      </c>
      <c r="C17" s="279">
        <v>42733</v>
      </c>
      <c r="D17" s="279">
        <f t="shared" si="0"/>
        <v>42735</v>
      </c>
      <c r="E17" s="279">
        <f t="shared" si="1"/>
        <v>42741</v>
      </c>
      <c r="F17" s="279">
        <f t="shared" si="2"/>
        <v>42743</v>
      </c>
      <c r="G17" s="278">
        <f t="shared" si="2"/>
        <v>42745</v>
      </c>
      <c r="H17" s="278">
        <f t="shared" si="3"/>
        <v>42746</v>
      </c>
      <c r="I17" s="279">
        <f t="shared" si="4"/>
        <v>42748</v>
      </c>
      <c r="J17" s="284">
        <f t="shared" si="5"/>
        <v>42749</v>
      </c>
      <c r="K17" s="292">
        <f t="shared" si="6"/>
        <v>42751</v>
      </c>
      <c r="L17" s="292">
        <f t="shared" si="7"/>
        <v>42753</v>
      </c>
      <c r="M17" s="292">
        <f t="shared" si="7"/>
        <v>42755</v>
      </c>
    </row>
    <row r="18" spans="1:13" ht="15">
      <c r="A18" s="283" t="s">
        <v>98</v>
      </c>
      <c r="B18" s="278" t="s">
        <v>265</v>
      </c>
      <c r="C18" s="279">
        <v>42374</v>
      </c>
      <c r="D18" s="279">
        <f t="shared" si="0"/>
        <v>42376</v>
      </c>
      <c r="E18" s="279">
        <f t="shared" si="1"/>
        <v>42382</v>
      </c>
      <c r="F18" s="279">
        <f t="shared" si="2"/>
        <v>42384</v>
      </c>
      <c r="G18" s="278">
        <f t="shared" si="2"/>
        <v>42386</v>
      </c>
      <c r="H18" s="278">
        <f t="shared" si="3"/>
        <v>42387</v>
      </c>
      <c r="I18" s="279">
        <f t="shared" si="4"/>
        <v>42389</v>
      </c>
      <c r="J18" s="284">
        <f t="shared" si="5"/>
        <v>42390</v>
      </c>
      <c r="K18" s="292">
        <f t="shared" si="6"/>
        <v>42392</v>
      </c>
      <c r="L18" s="292">
        <f t="shared" si="7"/>
        <v>42394</v>
      </c>
      <c r="M18" s="292">
        <f t="shared" si="7"/>
        <v>42396</v>
      </c>
    </row>
    <row r="19" spans="2:13" ht="15"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3" t="str">
        <f>+CVX!A21</f>
        <v>UPDATE: 25/11/2016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</row>
    <row r="21" spans="1:13" ht="14.25">
      <c r="A21" s="269" t="s">
        <v>7</v>
      </c>
      <c r="B21" s="270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</row>
    <row r="22" spans="1:13" ht="14.25">
      <c r="A22" s="269"/>
      <c r="B22" s="270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s="249" customFormat="1" ht="15">
      <c r="A23" s="289" t="s">
        <v>35</v>
      </c>
      <c r="B23" s="288"/>
      <c r="C23" s="288"/>
      <c r="D23" s="287"/>
      <c r="E23" s="287"/>
      <c r="F23" s="287"/>
      <c r="G23" s="287"/>
      <c r="H23" s="293"/>
      <c r="I23" s="293"/>
      <c r="J23" s="293"/>
      <c r="K23" s="293"/>
      <c r="L23" s="293"/>
      <c r="M23" s="293"/>
    </row>
    <row r="24" spans="1:13" ht="15">
      <c r="A24" s="290" t="s">
        <v>41</v>
      </c>
      <c r="B24" s="270"/>
      <c r="C24" s="270"/>
      <c r="D24" s="267"/>
      <c r="E24" s="267"/>
      <c r="F24" s="267"/>
      <c r="G24" s="28"/>
      <c r="H24" s="270"/>
      <c r="I24" s="42"/>
      <c r="J24" s="265"/>
      <c r="K24" s="28"/>
      <c r="L24" s="28"/>
      <c r="M24" s="28"/>
    </row>
    <row r="25" spans="1:13" ht="15">
      <c r="A25" s="265" t="s">
        <v>84</v>
      </c>
      <c r="B25" s="270"/>
      <c r="C25" s="270"/>
      <c r="D25" s="270"/>
      <c r="E25" s="266"/>
      <c r="F25" s="77"/>
      <c r="G25" s="266"/>
      <c r="H25" s="266"/>
      <c r="I25" s="266"/>
      <c r="K25" s="28"/>
      <c r="L25" s="28"/>
      <c r="M25" s="28"/>
    </row>
    <row r="26" spans="1:13" ht="14.25">
      <c r="A26" s="265" t="s">
        <v>85</v>
      </c>
      <c r="B26" s="271"/>
      <c r="C26" s="271"/>
      <c r="D26" s="271"/>
      <c r="E26" s="266"/>
      <c r="F26" s="266"/>
      <c r="G26" s="266"/>
      <c r="H26" s="266"/>
      <c r="I26" s="266"/>
      <c r="K26" s="28"/>
      <c r="L26" s="28"/>
      <c r="M26" s="28"/>
    </row>
    <row r="27" spans="1:13" ht="14.25">
      <c r="A27" s="265" t="s">
        <v>40</v>
      </c>
      <c r="B27" s="271"/>
      <c r="C27" s="271"/>
      <c r="D27" s="271"/>
      <c r="E27" s="266"/>
      <c r="F27" s="266"/>
      <c r="G27" s="266"/>
      <c r="H27" s="266"/>
      <c r="I27" s="266"/>
      <c r="K27" s="28"/>
      <c r="L27" s="28"/>
      <c r="M27" s="28"/>
    </row>
    <row r="28" spans="1:13" ht="14.25">
      <c r="A28" s="265"/>
      <c r="B28" s="271"/>
      <c r="C28" s="271"/>
      <c r="D28" s="271"/>
      <c r="E28" s="271"/>
      <c r="F28" s="271"/>
      <c r="G28" s="28"/>
      <c r="H28" s="270"/>
      <c r="I28" s="42"/>
      <c r="J28" s="262"/>
      <c r="K28" s="28"/>
      <c r="L28" s="28"/>
      <c r="M28" s="28"/>
    </row>
    <row r="29" spans="1:13" ht="14.25">
      <c r="A29" s="271"/>
      <c r="B29" s="271"/>
      <c r="C29" s="271"/>
      <c r="D29" s="271"/>
      <c r="E29" s="271"/>
      <c r="F29" s="271"/>
      <c r="G29" s="28"/>
      <c r="H29" s="270"/>
      <c r="I29" s="270"/>
      <c r="J29" s="262"/>
      <c r="K29" s="28"/>
      <c r="L29" s="28"/>
      <c r="M29" s="28"/>
    </row>
    <row r="30" spans="1:13" ht="14.25">
      <c r="A30" s="45"/>
      <c r="B30" s="45"/>
      <c r="C30" s="45"/>
      <c r="D30" s="45"/>
      <c r="E30" s="45"/>
      <c r="F30" s="45"/>
      <c r="G30" s="45"/>
      <c r="H30" s="270"/>
      <c r="I30" s="270"/>
      <c r="J30" s="262"/>
      <c r="K30" s="45"/>
      <c r="L30" s="45"/>
      <c r="M30" s="45"/>
    </row>
    <row r="31" spans="1:13" ht="14.25">
      <c r="A31" s="262"/>
      <c r="B31" s="262"/>
      <c r="C31" s="262"/>
      <c r="D31" s="262"/>
      <c r="E31" s="262"/>
      <c r="F31" s="262"/>
      <c r="G31" s="262"/>
      <c r="H31" s="270"/>
      <c r="I31" s="270"/>
      <c r="J31" s="270"/>
      <c r="K31" s="262"/>
      <c r="L31" s="262"/>
      <c r="M31" s="262"/>
    </row>
  </sheetData>
  <sheetProtection/>
  <mergeCells count="6">
    <mergeCell ref="A1:K1"/>
    <mergeCell ref="A2:K2"/>
    <mergeCell ref="A3:K3"/>
    <mergeCell ref="A7:A8"/>
    <mergeCell ref="B7:B8"/>
    <mergeCell ref="G7:H7"/>
  </mergeCells>
  <hyperlinks>
    <hyperlink ref="A4" location="MENU!A5" display="BACK TO MENU"/>
  </hyperlink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0">
      <selection activeCell="C35" sqref="C35"/>
    </sheetView>
  </sheetViews>
  <sheetFormatPr defaultColWidth="8.7109375" defaultRowHeight="12.75"/>
  <cols>
    <col min="1" max="1" width="19.8515625" style="96" customWidth="1"/>
    <col min="2" max="2" width="8.57421875" style="96" customWidth="1"/>
    <col min="3" max="3" width="7.28125" style="96" customWidth="1"/>
    <col min="4" max="4" width="7.140625" style="96" customWidth="1"/>
    <col min="5" max="5" width="10.421875" style="96" customWidth="1"/>
    <col min="6" max="6" width="7.8515625" style="96" customWidth="1"/>
    <col min="7" max="7" width="10.57421875" style="96" customWidth="1"/>
    <col min="8" max="8" width="13.28125" style="98" customWidth="1"/>
    <col min="9" max="9" width="10.8515625" style="96" customWidth="1"/>
    <col min="10" max="10" width="7.00390625" style="96" customWidth="1"/>
    <col min="11" max="11" width="15.00390625" style="96" customWidth="1"/>
    <col min="12" max="12" width="7.8515625" style="96" customWidth="1"/>
    <col min="13" max="13" width="9.00390625" style="96" customWidth="1"/>
    <col min="14" max="16384" width="8.7109375" style="96" customWidth="1"/>
  </cols>
  <sheetData>
    <row r="1" spans="1:13" s="297" customFormat="1" ht="19.5" customHeight="1">
      <c r="A1" s="414" t="s">
        <v>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298" customFormat="1" ht="15.75" customHeight="1">
      <c r="A2" s="415" t="str">
        <f>MENU!$A$2</f>
        <v>(As Agent : Zim Vietnam LLC.)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298" customFormat="1" ht="21.75" customHeight="1">
      <c r="A3" s="416" t="s">
        <v>138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ht="12" thickBot="1">
      <c r="A4" s="97" t="s">
        <v>25</v>
      </c>
    </row>
    <row r="5" spans="1:13" ht="15" customHeight="1">
      <c r="A5" s="410" t="s">
        <v>2</v>
      </c>
      <c r="B5" s="412" t="s">
        <v>3</v>
      </c>
      <c r="C5" s="102" t="s">
        <v>66</v>
      </c>
      <c r="D5" s="102" t="s">
        <v>139</v>
      </c>
      <c r="E5" s="102" t="s">
        <v>140</v>
      </c>
      <c r="F5" s="103" t="s">
        <v>141</v>
      </c>
      <c r="G5" s="103" t="s">
        <v>142</v>
      </c>
      <c r="H5" s="385" t="s">
        <v>266</v>
      </c>
      <c r="I5" s="417" t="s">
        <v>236</v>
      </c>
      <c r="J5" s="418"/>
      <c r="K5" s="104" t="s">
        <v>143</v>
      </c>
      <c r="L5" s="104" t="s">
        <v>67</v>
      </c>
      <c r="M5" s="104" t="s">
        <v>66</v>
      </c>
    </row>
    <row r="6" spans="1:13" ht="15" customHeight="1">
      <c r="A6" s="411"/>
      <c r="B6" s="413"/>
      <c r="C6" s="134" t="s">
        <v>10</v>
      </c>
      <c r="D6" s="134" t="s">
        <v>10</v>
      </c>
      <c r="E6" s="134" t="s">
        <v>10</v>
      </c>
      <c r="F6" s="128" t="s">
        <v>10</v>
      </c>
      <c r="G6" s="128" t="s">
        <v>10</v>
      </c>
      <c r="H6" s="129" t="s">
        <v>11</v>
      </c>
      <c r="I6" s="125" t="s">
        <v>11</v>
      </c>
      <c r="J6" s="125" t="s">
        <v>10</v>
      </c>
      <c r="K6" s="125" t="s">
        <v>11</v>
      </c>
      <c r="L6" s="125" t="s">
        <v>11</v>
      </c>
      <c r="M6" s="125" t="s">
        <v>11</v>
      </c>
    </row>
    <row r="7" spans="1:13" s="379" customFormat="1" ht="16.5" customHeight="1">
      <c r="A7" s="374" t="s">
        <v>147</v>
      </c>
      <c r="B7" s="375" t="s">
        <v>148</v>
      </c>
      <c r="C7" s="376">
        <v>42691</v>
      </c>
      <c r="D7" s="376">
        <f aca="true" t="shared" si="0" ref="D7:D15">+C7+3</f>
        <v>42694</v>
      </c>
      <c r="E7" s="376">
        <f aca="true" t="shared" si="1" ref="E7:G15">+D7+2</f>
        <v>42696</v>
      </c>
      <c r="F7" s="377">
        <f t="shared" si="1"/>
        <v>42698</v>
      </c>
      <c r="G7" s="377">
        <f t="shared" si="1"/>
        <v>42700</v>
      </c>
      <c r="H7" s="378">
        <f aca="true" t="shared" si="2" ref="H7:H15">+G7+4</f>
        <v>42704</v>
      </c>
      <c r="I7" s="377">
        <v>42709</v>
      </c>
      <c r="J7" s="377">
        <f>+I7+1</f>
        <v>42710</v>
      </c>
      <c r="K7" s="377">
        <f>+J7+2</f>
        <v>42712</v>
      </c>
      <c r="L7" s="377">
        <f>+J7+7</f>
        <v>42717</v>
      </c>
      <c r="M7" s="377">
        <f>+J7+9</f>
        <v>42719</v>
      </c>
    </row>
    <row r="8" spans="1:13" s="367" customFormat="1" ht="16.5" customHeight="1">
      <c r="A8" s="312" t="s">
        <v>144</v>
      </c>
      <c r="B8" s="313" t="s">
        <v>149</v>
      </c>
      <c r="C8" s="371">
        <v>42698</v>
      </c>
      <c r="D8" s="371">
        <f t="shared" si="0"/>
        <v>42701</v>
      </c>
      <c r="E8" s="371">
        <f t="shared" si="1"/>
        <v>42703</v>
      </c>
      <c r="F8" s="309">
        <f t="shared" si="1"/>
        <v>42705</v>
      </c>
      <c r="G8" s="309">
        <f t="shared" si="1"/>
        <v>42707</v>
      </c>
      <c r="H8" s="310">
        <f t="shared" si="2"/>
        <v>42711</v>
      </c>
      <c r="I8" s="309">
        <v>42716</v>
      </c>
      <c r="J8" s="309">
        <f aca="true" t="shared" si="3" ref="J8:J15">+I8+1</f>
        <v>42717</v>
      </c>
      <c r="K8" s="309">
        <f aca="true" t="shared" si="4" ref="K8:K15">+J8+2</f>
        <v>42719</v>
      </c>
      <c r="L8" s="309">
        <f aca="true" t="shared" si="5" ref="L8:L15">+J8+7</f>
        <v>42724</v>
      </c>
      <c r="M8" s="309">
        <f aca="true" t="shared" si="6" ref="M8:M15">+J8+9</f>
        <v>42726</v>
      </c>
    </row>
    <row r="9" spans="1:13" s="367" customFormat="1" ht="16.5" customHeight="1">
      <c r="A9" s="312" t="s">
        <v>145</v>
      </c>
      <c r="B9" s="313" t="s">
        <v>150</v>
      </c>
      <c r="C9" s="371">
        <v>42705</v>
      </c>
      <c r="D9" s="371">
        <f t="shared" si="0"/>
        <v>42708</v>
      </c>
      <c r="E9" s="371">
        <f t="shared" si="1"/>
        <v>42710</v>
      </c>
      <c r="F9" s="309">
        <f t="shared" si="1"/>
        <v>42712</v>
      </c>
      <c r="G9" s="309">
        <f t="shared" si="1"/>
        <v>42714</v>
      </c>
      <c r="H9" s="310">
        <f t="shared" si="2"/>
        <v>42718</v>
      </c>
      <c r="I9" s="309">
        <v>42723</v>
      </c>
      <c r="J9" s="309">
        <f t="shared" si="3"/>
        <v>42724</v>
      </c>
      <c r="K9" s="309">
        <f t="shared" si="4"/>
        <v>42726</v>
      </c>
      <c r="L9" s="309">
        <f t="shared" si="5"/>
        <v>42731</v>
      </c>
      <c r="M9" s="309">
        <f t="shared" si="6"/>
        <v>42733</v>
      </c>
    </row>
    <row r="10" spans="1:13" s="367" customFormat="1" ht="16.5" customHeight="1">
      <c r="A10" s="312" t="s">
        <v>146</v>
      </c>
      <c r="B10" s="313" t="s">
        <v>151</v>
      </c>
      <c r="C10" s="371">
        <v>42712</v>
      </c>
      <c r="D10" s="371">
        <f t="shared" si="0"/>
        <v>42715</v>
      </c>
      <c r="E10" s="371">
        <f t="shared" si="1"/>
        <v>42717</v>
      </c>
      <c r="F10" s="309">
        <f t="shared" si="1"/>
        <v>42719</v>
      </c>
      <c r="G10" s="309">
        <f t="shared" si="1"/>
        <v>42721</v>
      </c>
      <c r="H10" s="310">
        <f t="shared" si="2"/>
        <v>42725</v>
      </c>
      <c r="I10" s="309">
        <v>42730</v>
      </c>
      <c r="J10" s="309">
        <f t="shared" si="3"/>
        <v>42731</v>
      </c>
      <c r="K10" s="309">
        <f t="shared" si="4"/>
        <v>42733</v>
      </c>
      <c r="L10" s="309">
        <f t="shared" si="5"/>
        <v>42738</v>
      </c>
      <c r="M10" s="309">
        <f t="shared" si="6"/>
        <v>42740</v>
      </c>
    </row>
    <row r="11" spans="1:13" s="367" customFormat="1" ht="16.5" customHeight="1">
      <c r="A11" s="312" t="s">
        <v>147</v>
      </c>
      <c r="B11" s="313" t="s">
        <v>152</v>
      </c>
      <c r="C11" s="371">
        <v>42719</v>
      </c>
      <c r="D11" s="371">
        <f t="shared" si="0"/>
        <v>42722</v>
      </c>
      <c r="E11" s="371">
        <f t="shared" si="1"/>
        <v>42724</v>
      </c>
      <c r="F11" s="309">
        <f t="shared" si="1"/>
        <v>42726</v>
      </c>
      <c r="G11" s="309">
        <f t="shared" si="1"/>
        <v>42728</v>
      </c>
      <c r="H11" s="310">
        <f t="shared" si="2"/>
        <v>42732</v>
      </c>
      <c r="I11" s="309">
        <v>42371</v>
      </c>
      <c r="J11" s="309">
        <f t="shared" si="3"/>
        <v>42372</v>
      </c>
      <c r="K11" s="309">
        <f t="shared" si="4"/>
        <v>42374</v>
      </c>
      <c r="L11" s="309">
        <f t="shared" si="5"/>
        <v>42379</v>
      </c>
      <c r="M11" s="309">
        <f t="shared" si="6"/>
        <v>42381</v>
      </c>
    </row>
    <row r="12" spans="1:13" s="367" customFormat="1" ht="16.5" customHeight="1">
      <c r="A12" s="312" t="s">
        <v>144</v>
      </c>
      <c r="B12" s="313" t="s">
        <v>153</v>
      </c>
      <c r="C12" s="371">
        <v>42726</v>
      </c>
      <c r="D12" s="371">
        <f t="shared" si="0"/>
        <v>42729</v>
      </c>
      <c r="E12" s="371">
        <f t="shared" si="1"/>
        <v>42731</v>
      </c>
      <c r="F12" s="309">
        <f t="shared" si="1"/>
        <v>42733</v>
      </c>
      <c r="G12" s="309">
        <f t="shared" si="1"/>
        <v>42735</v>
      </c>
      <c r="H12" s="310">
        <f t="shared" si="2"/>
        <v>42739</v>
      </c>
      <c r="I12" s="309">
        <v>42378</v>
      </c>
      <c r="J12" s="309">
        <f t="shared" si="3"/>
        <v>42379</v>
      </c>
      <c r="K12" s="309">
        <f t="shared" si="4"/>
        <v>42381</v>
      </c>
      <c r="L12" s="309">
        <f t="shared" si="5"/>
        <v>42386</v>
      </c>
      <c r="M12" s="309">
        <f t="shared" si="6"/>
        <v>42388</v>
      </c>
    </row>
    <row r="13" spans="1:13" s="367" customFormat="1" ht="16.5" customHeight="1">
      <c r="A13" s="312" t="s">
        <v>145</v>
      </c>
      <c r="B13" s="313" t="s">
        <v>154</v>
      </c>
      <c r="C13" s="371">
        <v>42733</v>
      </c>
      <c r="D13" s="371">
        <f t="shared" si="0"/>
        <v>42736</v>
      </c>
      <c r="E13" s="371">
        <f t="shared" si="1"/>
        <v>42738</v>
      </c>
      <c r="F13" s="309">
        <f t="shared" si="1"/>
        <v>42740</v>
      </c>
      <c r="G13" s="309">
        <f t="shared" si="1"/>
        <v>42742</v>
      </c>
      <c r="H13" s="310">
        <f t="shared" si="2"/>
        <v>42746</v>
      </c>
      <c r="I13" s="309">
        <v>42385</v>
      </c>
      <c r="J13" s="309">
        <f t="shared" si="3"/>
        <v>42386</v>
      </c>
      <c r="K13" s="309">
        <f t="shared" si="4"/>
        <v>42388</v>
      </c>
      <c r="L13" s="309">
        <f t="shared" si="5"/>
        <v>42393</v>
      </c>
      <c r="M13" s="309">
        <f t="shared" si="6"/>
        <v>42395</v>
      </c>
    </row>
    <row r="14" spans="1:13" s="367" customFormat="1" ht="16.5" customHeight="1">
      <c r="A14" s="312" t="s">
        <v>146</v>
      </c>
      <c r="B14" s="313" t="s">
        <v>267</v>
      </c>
      <c r="C14" s="371">
        <v>42374</v>
      </c>
      <c r="D14" s="371">
        <f t="shared" si="0"/>
        <v>42377</v>
      </c>
      <c r="E14" s="371">
        <f t="shared" si="1"/>
        <v>42379</v>
      </c>
      <c r="F14" s="309">
        <f t="shared" si="1"/>
        <v>42381</v>
      </c>
      <c r="G14" s="309">
        <f t="shared" si="1"/>
        <v>42383</v>
      </c>
      <c r="H14" s="310">
        <f t="shared" si="2"/>
        <v>42387</v>
      </c>
      <c r="I14" s="309">
        <v>42393</v>
      </c>
      <c r="J14" s="309">
        <f t="shared" si="3"/>
        <v>42394</v>
      </c>
      <c r="K14" s="309">
        <f t="shared" si="4"/>
        <v>42396</v>
      </c>
      <c r="L14" s="309">
        <f t="shared" si="5"/>
        <v>42401</v>
      </c>
      <c r="M14" s="309">
        <f t="shared" si="6"/>
        <v>42403</v>
      </c>
    </row>
    <row r="15" spans="1:13" s="367" customFormat="1" ht="16.5" customHeight="1">
      <c r="A15" s="312" t="s">
        <v>147</v>
      </c>
      <c r="B15" s="313" t="s">
        <v>268</v>
      </c>
      <c r="C15" s="371">
        <v>42381</v>
      </c>
      <c r="D15" s="371">
        <f t="shared" si="0"/>
        <v>42384</v>
      </c>
      <c r="E15" s="371">
        <f t="shared" si="1"/>
        <v>42386</v>
      </c>
      <c r="F15" s="309">
        <f t="shared" si="1"/>
        <v>42388</v>
      </c>
      <c r="G15" s="309">
        <f t="shared" si="1"/>
        <v>42390</v>
      </c>
      <c r="H15" s="310">
        <f t="shared" si="2"/>
        <v>42394</v>
      </c>
      <c r="I15" s="309">
        <v>42399</v>
      </c>
      <c r="J15" s="309">
        <f t="shared" si="3"/>
        <v>42400</v>
      </c>
      <c r="K15" s="309">
        <f t="shared" si="4"/>
        <v>42402</v>
      </c>
      <c r="L15" s="309">
        <f t="shared" si="5"/>
        <v>42407</v>
      </c>
      <c r="M15" s="309">
        <f t="shared" si="6"/>
        <v>42409</v>
      </c>
    </row>
    <row r="16" spans="1:13" s="367" customFormat="1" ht="16.5" customHeight="1">
      <c r="A16" s="368"/>
      <c r="B16" s="368"/>
      <c r="C16" s="368"/>
      <c r="D16" s="368"/>
      <c r="E16" s="368"/>
      <c r="F16" s="369"/>
      <c r="G16" s="369"/>
      <c r="H16" s="370"/>
      <c r="I16" s="369"/>
      <c r="J16" s="369"/>
      <c r="K16" s="369"/>
      <c r="L16" s="369"/>
      <c r="M16" s="369"/>
    </row>
    <row r="17" spans="1:13" s="367" customFormat="1" ht="16.5" customHeight="1">
      <c r="A17" s="380"/>
      <c r="B17" s="381" t="s">
        <v>239</v>
      </c>
      <c r="C17" s="381"/>
      <c r="D17" s="381"/>
      <c r="E17" s="381"/>
      <c r="F17" s="381"/>
      <c r="G17" s="381"/>
      <c r="H17" s="381"/>
      <c r="I17" s="369"/>
      <c r="J17" s="369"/>
      <c r="K17" s="369"/>
      <c r="L17" s="369"/>
      <c r="M17" s="369"/>
    </row>
    <row r="18" spans="1:13" s="99" customFormat="1" ht="16.5" customHeight="1">
      <c r="A18" s="112" t="str">
        <f>+CTX!A20</f>
        <v>UPDATE: 25/11/2016</v>
      </c>
      <c r="B18" s="131"/>
      <c r="C18" s="131" t="s">
        <v>238</v>
      </c>
      <c r="D18" s="409" t="s">
        <v>237</v>
      </c>
      <c r="E18" s="409"/>
      <c r="F18" s="409"/>
      <c r="G18" s="114"/>
      <c r="H18" s="113"/>
      <c r="I18" s="114"/>
      <c r="J18" s="114"/>
      <c r="K18" s="114"/>
      <c r="L18" s="114"/>
      <c r="M18" s="114"/>
    </row>
    <row r="19" spans="1:13" s="99" customFormat="1" ht="11.25">
      <c r="A19" s="117" t="s">
        <v>7</v>
      </c>
      <c r="B19" s="115"/>
      <c r="C19" s="115"/>
      <c r="D19" s="115"/>
      <c r="E19" s="115"/>
      <c r="F19" s="96"/>
      <c r="G19" s="96"/>
      <c r="H19" s="96"/>
      <c r="I19" s="132"/>
      <c r="J19" s="96"/>
      <c r="K19" s="96"/>
      <c r="L19" s="96"/>
      <c r="M19" s="116"/>
    </row>
    <row r="20" spans="1:13" s="99" customFormat="1" ht="11.25">
      <c r="A20" s="117"/>
      <c r="B20" s="115"/>
      <c r="C20" s="115"/>
      <c r="D20" s="115"/>
      <c r="E20" s="115"/>
      <c r="F20" s="96"/>
      <c r="G20" s="96"/>
      <c r="H20" s="96"/>
      <c r="I20" s="132"/>
      <c r="J20" s="96"/>
      <c r="K20" s="96"/>
      <c r="L20" s="96"/>
      <c r="M20" s="116"/>
    </row>
    <row r="21" spans="1:13" ht="11.25">
      <c r="A21" s="118" t="s">
        <v>35</v>
      </c>
      <c r="B21" s="119"/>
      <c r="C21" s="119"/>
      <c r="D21" s="119"/>
      <c r="E21" s="119"/>
      <c r="F21" s="120"/>
      <c r="G21" s="120"/>
      <c r="H21" s="120"/>
      <c r="I21" s="121"/>
      <c r="J21" s="121"/>
      <c r="K21" s="121"/>
      <c r="L21" s="121"/>
      <c r="M21" s="133"/>
    </row>
    <row r="22" spans="1:13" ht="15">
      <c r="A22" s="122" t="s">
        <v>41</v>
      </c>
      <c r="B22" s="115"/>
      <c r="C22" s="115"/>
      <c r="D22" s="115"/>
      <c r="E22" s="266"/>
      <c r="F22" s="77"/>
      <c r="G22" s="266"/>
      <c r="H22" s="266"/>
      <c r="I22" s="266"/>
      <c r="J22" s="266"/>
      <c r="K22" s="266"/>
      <c r="L22"/>
      <c r="M22" s="133"/>
    </row>
    <row r="23" spans="1:12" ht="12.75">
      <c r="A23" s="96" t="s">
        <v>84</v>
      </c>
      <c r="B23" s="115"/>
      <c r="C23" s="115"/>
      <c r="D23" s="115"/>
      <c r="E23" s="266"/>
      <c r="F23" s="266"/>
      <c r="G23" s="266"/>
      <c r="H23" s="266"/>
      <c r="I23" s="266"/>
      <c r="J23" s="266"/>
      <c r="K23" s="266"/>
      <c r="L23"/>
    </row>
    <row r="24" spans="1:12" ht="12.75">
      <c r="A24" s="96" t="s">
        <v>85</v>
      </c>
      <c r="B24" s="99"/>
      <c r="C24" s="99"/>
      <c r="D24" s="99"/>
      <c r="E24" s="266"/>
      <c r="F24" s="266"/>
      <c r="G24" s="266"/>
      <c r="H24" s="266"/>
      <c r="I24" s="266"/>
      <c r="J24" s="266"/>
      <c r="K24" s="266"/>
      <c r="L24"/>
    </row>
    <row r="25" spans="1:12" ht="11.25">
      <c r="A25" s="96" t="s">
        <v>40</v>
      </c>
      <c r="B25" s="99"/>
      <c r="C25" s="99"/>
      <c r="D25" s="99"/>
      <c r="E25" s="99"/>
      <c r="F25" s="115"/>
      <c r="G25" s="99"/>
      <c r="H25" s="99"/>
      <c r="I25" s="99"/>
      <c r="J25" s="99"/>
      <c r="K25" s="99"/>
      <c r="L25" s="116"/>
    </row>
    <row r="26" spans="2:12" ht="11.25">
      <c r="B26" s="99"/>
      <c r="C26" s="99"/>
      <c r="D26" s="99"/>
      <c r="E26" s="99"/>
      <c r="F26" s="99"/>
      <c r="G26" s="99"/>
      <c r="H26" s="99"/>
      <c r="I26" s="115"/>
      <c r="J26" s="123"/>
      <c r="K26" s="99"/>
      <c r="L26" s="116"/>
    </row>
    <row r="27" spans="1:12" ht="11.25">
      <c r="A27" s="99"/>
      <c r="B27" s="99"/>
      <c r="C27" s="99"/>
      <c r="D27" s="99"/>
      <c r="E27" s="99"/>
      <c r="F27" s="99"/>
      <c r="G27" s="99"/>
      <c r="H27" s="116"/>
      <c r="I27" s="115"/>
      <c r="J27" s="99"/>
      <c r="K27" s="116"/>
      <c r="L27" s="116"/>
    </row>
    <row r="28" spans="1:12" ht="11.25">
      <c r="A28" s="124"/>
      <c r="B28" s="124"/>
      <c r="C28" s="124"/>
      <c r="D28" s="124"/>
      <c r="E28" s="124"/>
      <c r="F28" s="124"/>
      <c r="G28" s="124"/>
      <c r="H28" s="124"/>
      <c r="I28" s="115"/>
      <c r="J28" s="99"/>
      <c r="K28" s="124"/>
      <c r="L28" s="116"/>
    </row>
    <row r="29" ht="11.25">
      <c r="I29" s="115"/>
    </row>
  </sheetData>
  <sheetProtection/>
  <mergeCells count="7">
    <mergeCell ref="D18:F18"/>
    <mergeCell ref="A5:A6"/>
    <mergeCell ref="B5:B6"/>
    <mergeCell ref="A1:M1"/>
    <mergeCell ref="A2:M2"/>
    <mergeCell ref="A3:M3"/>
    <mergeCell ref="I5:J5"/>
  </mergeCells>
  <hyperlinks>
    <hyperlink ref="A4" location="MENU!A5" display="BACK TO MENU"/>
  </hyperlinks>
  <printOptions/>
  <pageMargins left="0.7" right="0" top="0.75" bottom="0.5" header="0.3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7">
      <selection activeCell="J29" sqref="J29"/>
    </sheetView>
  </sheetViews>
  <sheetFormatPr defaultColWidth="17.7109375" defaultRowHeight="12.75"/>
  <cols>
    <col min="1" max="1" width="16.7109375" style="78" customWidth="1"/>
    <col min="2" max="2" width="7.7109375" style="78" customWidth="1"/>
    <col min="3" max="3" width="13.140625" style="78" customWidth="1"/>
    <col min="4" max="4" width="10.57421875" style="78" customWidth="1"/>
    <col min="5" max="5" width="15.00390625" style="78" customWidth="1"/>
    <col min="6" max="6" width="12.140625" style="78" customWidth="1"/>
    <col min="7" max="7" width="7.8515625" style="78" customWidth="1"/>
    <col min="8" max="8" width="7.57421875" style="78" customWidth="1"/>
    <col min="9" max="9" width="14.57421875" style="78" customWidth="1"/>
    <col min="10" max="10" width="14.8515625" style="78" customWidth="1"/>
    <col min="11" max="11" width="17.7109375" style="136" customWidth="1"/>
    <col min="12" max="12" width="17.7109375" style="137" customWidth="1"/>
    <col min="13" max="16384" width="17.7109375" style="78" customWidth="1"/>
  </cols>
  <sheetData>
    <row r="1" spans="1:12" ht="26.25">
      <c r="A1" s="414" t="s">
        <v>1</v>
      </c>
      <c r="B1" s="414"/>
      <c r="C1" s="414"/>
      <c r="D1" s="414"/>
      <c r="E1" s="414"/>
      <c r="F1" s="414"/>
      <c r="G1" s="414"/>
      <c r="H1" s="414"/>
      <c r="I1" s="414"/>
      <c r="J1" s="414"/>
      <c r="K1" s="299"/>
      <c r="L1" s="300"/>
    </row>
    <row r="2" spans="1:12" ht="15">
      <c r="A2" s="419" t="str">
        <f>MENU!$A$2</f>
        <v>(As Agent : Zim Vietnam LLC.)</v>
      </c>
      <c r="B2" s="419"/>
      <c r="C2" s="419"/>
      <c r="D2" s="419"/>
      <c r="E2" s="419"/>
      <c r="F2" s="419"/>
      <c r="G2" s="419"/>
      <c r="H2" s="419"/>
      <c r="I2" s="419"/>
      <c r="J2" s="419"/>
      <c r="K2" s="299"/>
      <c r="L2" s="300"/>
    </row>
    <row r="3" spans="1:12" ht="18">
      <c r="A3" s="416" t="s">
        <v>72</v>
      </c>
      <c r="B3" s="416"/>
      <c r="C3" s="416"/>
      <c r="D3" s="416"/>
      <c r="E3" s="416"/>
      <c r="F3" s="416"/>
      <c r="G3" s="416"/>
      <c r="H3" s="416"/>
      <c r="I3" s="416"/>
      <c r="J3" s="416"/>
      <c r="K3" s="299"/>
      <c r="L3" s="300"/>
    </row>
    <row r="4" spans="1:10" ht="11.25">
      <c r="A4" s="97" t="s">
        <v>25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1.25">
      <c r="A5" s="97"/>
      <c r="B5" s="96"/>
      <c r="C5" s="96"/>
      <c r="D5" s="96"/>
      <c r="E5" s="96"/>
      <c r="F5" s="96"/>
      <c r="G5" s="96"/>
      <c r="H5" s="96"/>
      <c r="I5" s="96"/>
      <c r="J5" s="96"/>
    </row>
    <row r="6" spans="1:10" ht="11.25">
      <c r="A6" s="138"/>
      <c r="B6" s="96"/>
      <c r="C6" s="96"/>
      <c r="D6" s="96"/>
      <c r="E6" s="96"/>
      <c r="F6" s="96"/>
      <c r="G6" s="96"/>
      <c r="H6" s="96"/>
      <c r="I6" s="96"/>
      <c r="J6" s="96"/>
    </row>
    <row r="7" spans="1:10" ht="12" thickBot="1">
      <c r="A7" s="100"/>
      <c r="B7" s="101"/>
      <c r="C7" s="101"/>
      <c r="D7" s="101"/>
      <c r="E7" s="101"/>
      <c r="F7" s="101"/>
      <c r="G7" s="101"/>
      <c r="H7" s="101"/>
      <c r="I7" s="101"/>
      <c r="J7" s="96"/>
    </row>
    <row r="8" spans="1:10" ht="15" customHeight="1">
      <c r="A8" s="420" t="s">
        <v>2</v>
      </c>
      <c r="B8" s="422" t="s">
        <v>3</v>
      </c>
      <c r="C8" s="144" t="s">
        <v>73</v>
      </c>
      <c r="D8" s="102" t="s">
        <v>4</v>
      </c>
      <c r="E8" s="102" t="s">
        <v>42</v>
      </c>
      <c r="F8" s="145" t="s">
        <v>51</v>
      </c>
      <c r="G8" s="424" t="s">
        <v>5</v>
      </c>
      <c r="H8" s="424"/>
      <c r="I8" s="102" t="s">
        <v>73</v>
      </c>
      <c r="J8" s="139" t="s">
        <v>51</v>
      </c>
    </row>
    <row r="9" spans="1:10" ht="15" customHeight="1">
      <c r="A9" s="421"/>
      <c r="B9" s="423"/>
      <c r="C9" s="146" t="s">
        <v>10</v>
      </c>
      <c r="D9" s="134" t="s">
        <v>10</v>
      </c>
      <c r="E9" s="134" t="s">
        <v>10</v>
      </c>
      <c r="F9" s="147" t="s">
        <v>10</v>
      </c>
      <c r="G9" s="129" t="s">
        <v>11</v>
      </c>
      <c r="H9" s="129" t="s">
        <v>10</v>
      </c>
      <c r="I9" s="134" t="s">
        <v>11</v>
      </c>
      <c r="J9" s="140" t="s">
        <v>11</v>
      </c>
    </row>
    <row r="10" spans="1:10" ht="15" customHeight="1">
      <c r="A10" s="109" t="s">
        <v>87</v>
      </c>
      <c r="B10" s="111" t="s">
        <v>107</v>
      </c>
      <c r="C10" s="142">
        <v>42681</v>
      </c>
      <c r="D10" s="110">
        <f aca="true" t="shared" si="0" ref="D10:D19">+C10+3</f>
        <v>42684</v>
      </c>
      <c r="E10" s="110">
        <f aca="true" t="shared" si="1" ref="E10:E19">+D10+2</f>
        <v>42686</v>
      </c>
      <c r="F10" s="110">
        <f aca="true" t="shared" si="2" ref="F10:F19">+E10+4</f>
        <v>42690</v>
      </c>
      <c r="G10" s="141">
        <f aca="true" t="shared" si="3" ref="G10:G19">+F10+3</f>
        <v>42693</v>
      </c>
      <c r="H10" s="141">
        <f aca="true" t="shared" si="4" ref="H10:H19">+G10+1</f>
        <v>42694</v>
      </c>
      <c r="I10" s="142">
        <f aca="true" t="shared" si="5" ref="I10:I19">H10+2</f>
        <v>42696</v>
      </c>
      <c r="J10" s="142">
        <f aca="true" t="shared" si="6" ref="J10:J19">+H10+4</f>
        <v>42698</v>
      </c>
    </row>
    <row r="11" spans="1:10" ht="15" customHeight="1">
      <c r="A11" s="143" t="s">
        <v>76</v>
      </c>
      <c r="B11" s="106" t="s">
        <v>119</v>
      </c>
      <c r="C11" s="142">
        <v>42688</v>
      </c>
      <c r="D11" s="110">
        <f t="shared" si="0"/>
        <v>42691</v>
      </c>
      <c r="E11" s="110">
        <f t="shared" si="1"/>
        <v>42693</v>
      </c>
      <c r="F11" s="110">
        <f t="shared" si="2"/>
        <v>42697</v>
      </c>
      <c r="G11" s="141">
        <f t="shared" si="3"/>
        <v>42700</v>
      </c>
      <c r="H11" s="141">
        <f t="shared" si="4"/>
        <v>42701</v>
      </c>
      <c r="I11" s="142">
        <f t="shared" si="5"/>
        <v>42703</v>
      </c>
      <c r="J11" s="142">
        <f t="shared" si="6"/>
        <v>42705</v>
      </c>
    </row>
    <row r="12" spans="1:10" ht="15" customHeight="1">
      <c r="A12" s="143" t="s">
        <v>78</v>
      </c>
      <c r="B12" s="111" t="s">
        <v>120</v>
      </c>
      <c r="C12" s="142">
        <v>42695</v>
      </c>
      <c r="D12" s="110">
        <f t="shared" si="0"/>
        <v>42698</v>
      </c>
      <c r="E12" s="110">
        <f t="shared" si="1"/>
        <v>42700</v>
      </c>
      <c r="F12" s="110">
        <f t="shared" si="2"/>
        <v>42704</v>
      </c>
      <c r="G12" s="141">
        <f t="shared" si="3"/>
        <v>42707</v>
      </c>
      <c r="H12" s="141">
        <f t="shared" si="4"/>
        <v>42708</v>
      </c>
      <c r="I12" s="142">
        <f t="shared" si="5"/>
        <v>42710</v>
      </c>
      <c r="J12" s="142">
        <f t="shared" si="6"/>
        <v>42712</v>
      </c>
    </row>
    <row r="13" spans="1:10" ht="15" customHeight="1">
      <c r="A13" s="109" t="s">
        <v>87</v>
      </c>
      <c r="B13" s="111" t="s">
        <v>166</v>
      </c>
      <c r="C13" s="142">
        <v>42702</v>
      </c>
      <c r="D13" s="110">
        <f t="shared" si="0"/>
        <v>42705</v>
      </c>
      <c r="E13" s="110">
        <f t="shared" si="1"/>
        <v>42707</v>
      </c>
      <c r="F13" s="110">
        <f t="shared" si="2"/>
        <v>42711</v>
      </c>
      <c r="G13" s="141">
        <f t="shared" si="3"/>
        <v>42714</v>
      </c>
      <c r="H13" s="141">
        <f t="shared" si="4"/>
        <v>42715</v>
      </c>
      <c r="I13" s="142">
        <f t="shared" si="5"/>
        <v>42717</v>
      </c>
      <c r="J13" s="142">
        <f t="shared" si="6"/>
        <v>42719</v>
      </c>
    </row>
    <row r="14" spans="1:10" ht="15" customHeight="1">
      <c r="A14" s="143" t="s">
        <v>76</v>
      </c>
      <c r="B14" s="106" t="s">
        <v>185</v>
      </c>
      <c r="C14" s="142">
        <v>42709</v>
      </c>
      <c r="D14" s="110">
        <f t="shared" si="0"/>
        <v>42712</v>
      </c>
      <c r="E14" s="110">
        <f t="shared" si="1"/>
        <v>42714</v>
      </c>
      <c r="F14" s="110">
        <f t="shared" si="2"/>
        <v>42718</v>
      </c>
      <c r="G14" s="141">
        <f t="shared" si="3"/>
        <v>42721</v>
      </c>
      <c r="H14" s="141">
        <f t="shared" si="4"/>
        <v>42722</v>
      </c>
      <c r="I14" s="142">
        <f t="shared" si="5"/>
        <v>42724</v>
      </c>
      <c r="J14" s="142">
        <f t="shared" si="6"/>
        <v>42726</v>
      </c>
    </row>
    <row r="15" spans="1:10" ht="15" customHeight="1">
      <c r="A15" s="143" t="s">
        <v>78</v>
      </c>
      <c r="B15" s="106" t="s">
        <v>198</v>
      </c>
      <c r="C15" s="142">
        <v>42716</v>
      </c>
      <c r="D15" s="110">
        <f t="shared" si="0"/>
        <v>42719</v>
      </c>
      <c r="E15" s="110">
        <f t="shared" si="1"/>
        <v>42721</v>
      </c>
      <c r="F15" s="110">
        <f t="shared" si="2"/>
        <v>42725</v>
      </c>
      <c r="G15" s="141">
        <f t="shared" si="3"/>
        <v>42728</v>
      </c>
      <c r="H15" s="141">
        <f t="shared" si="4"/>
        <v>42729</v>
      </c>
      <c r="I15" s="142">
        <f t="shared" si="5"/>
        <v>42731</v>
      </c>
      <c r="J15" s="142">
        <f t="shared" si="6"/>
        <v>42733</v>
      </c>
    </row>
    <row r="16" spans="1:10" ht="15" customHeight="1">
      <c r="A16" s="143" t="s">
        <v>87</v>
      </c>
      <c r="B16" s="106" t="s">
        <v>199</v>
      </c>
      <c r="C16" s="142">
        <v>42723</v>
      </c>
      <c r="D16" s="110">
        <f t="shared" si="0"/>
        <v>42726</v>
      </c>
      <c r="E16" s="110">
        <f t="shared" si="1"/>
        <v>42728</v>
      </c>
      <c r="F16" s="110">
        <f t="shared" si="2"/>
        <v>42732</v>
      </c>
      <c r="G16" s="141">
        <f t="shared" si="3"/>
        <v>42735</v>
      </c>
      <c r="H16" s="141">
        <f t="shared" si="4"/>
        <v>42736</v>
      </c>
      <c r="I16" s="142">
        <f t="shared" si="5"/>
        <v>42738</v>
      </c>
      <c r="J16" s="142">
        <f t="shared" si="6"/>
        <v>42740</v>
      </c>
    </row>
    <row r="17" spans="1:10" ht="15" customHeight="1">
      <c r="A17" s="143" t="s">
        <v>76</v>
      </c>
      <c r="B17" s="106" t="s">
        <v>200</v>
      </c>
      <c r="C17" s="142">
        <v>42730</v>
      </c>
      <c r="D17" s="110">
        <f t="shared" si="0"/>
        <v>42733</v>
      </c>
      <c r="E17" s="110">
        <f t="shared" si="1"/>
        <v>42735</v>
      </c>
      <c r="F17" s="110">
        <f t="shared" si="2"/>
        <v>42739</v>
      </c>
      <c r="G17" s="141">
        <f t="shared" si="3"/>
        <v>42742</v>
      </c>
      <c r="H17" s="141">
        <f t="shared" si="4"/>
        <v>42743</v>
      </c>
      <c r="I17" s="142">
        <f t="shared" si="5"/>
        <v>42745</v>
      </c>
      <c r="J17" s="142">
        <f t="shared" si="6"/>
        <v>42747</v>
      </c>
    </row>
    <row r="18" spans="1:10" ht="15" customHeight="1">
      <c r="A18" s="143" t="s">
        <v>78</v>
      </c>
      <c r="B18" s="106" t="s">
        <v>269</v>
      </c>
      <c r="C18" s="142">
        <v>42371</v>
      </c>
      <c r="D18" s="110">
        <f t="shared" si="0"/>
        <v>42374</v>
      </c>
      <c r="E18" s="110">
        <f t="shared" si="1"/>
        <v>42376</v>
      </c>
      <c r="F18" s="110">
        <f t="shared" si="2"/>
        <v>42380</v>
      </c>
      <c r="G18" s="141">
        <f t="shared" si="3"/>
        <v>42383</v>
      </c>
      <c r="H18" s="141">
        <f t="shared" si="4"/>
        <v>42384</v>
      </c>
      <c r="I18" s="142">
        <f t="shared" si="5"/>
        <v>42386</v>
      </c>
      <c r="J18" s="142">
        <f t="shared" si="6"/>
        <v>42388</v>
      </c>
    </row>
    <row r="19" spans="1:10" ht="15" customHeight="1">
      <c r="A19" s="143" t="s">
        <v>87</v>
      </c>
      <c r="B19" s="106" t="s">
        <v>270</v>
      </c>
      <c r="C19" s="142">
        <v>42378</v>
      </c>
      <c r="D19" s="110">
        <f t="shared" si="0"/>
        <v>42381</v>
      </c>
      <c r="E19" s="110">
        <f t="shared" si="1"/>
        <v>42383</v>
      </c>
      <c r="F19" s="110">
        <f t="shared" si="2"/>
        <v>42387</v>
      </c>
      <c r="G19" s="141">
        <f t="shared" si="3"/>
        <v>42390</v>
      </c>
      <c r="H19" s="141">
        <f t="shared" si="4"/>
        <v>42391</v>
      </c>
      <c r="I19" s="142">
        <f t="shared" si="5"/>
        <v>42393</v>
      </c>
      <c r="J19" s="142">
        <f t="shared" si="6"/>
        <v>42395</v>
      </c>
    </row>
    <row r="20" spans="1:14" ht="27.75" customHeight="1">
      <c r="A20" s="95"/>
      <c r="B20" s="115"/>
      <c r="C20" s="115"/>
      <c r="D20" s="115"/>
      <c r="E20" s="115"/>
      <c r="F20" s="115"/>
      <c r="G20" s="96"/>
      <c r="H20" s="96"/>
      <c r="I20" s="96"/>
      <c r="J20" s="96"/>
      <c r="L20" s="148"/>
      <c r="M20" s="116"/>
      <c r="N20" s="149"/>
    </row>
    <row r="21" spans="1:14" ht="27.75" customHeight="1">
      <c r="A21" s="95" t="str">
        <f>+'CT2'!A18</f>
        <v>UPDATE: 25/11/2016</v>
      </c>
      <c r="B21" s="115"/>
      <c r="C21" s="115"/>
      <c r="D21" s="115"/>
      <c r="E21" s="115"/>
      <c r="F21" s="115"/>
      <c r="G21" s="96"/>
      <c r="H21" s="96"/>
      <c r="I21" s="96"/>
      <c r="J21" s="96"/>
      <c r="L21" s="148"/>
      <c r="M21" s="116"/>
      <c r="N21" s="149"/>
    </row>
    <row r="22" spans="1:14" ht="11.25">
      <c r="A22" s="118" t="s">
        <v>35</v>
      </c>
      <c r="B22" s="119"/>
      <c r="C22" s="119"/>
      <c r="D22" s="119"/>
      <c r="E22" s="119"/>
      <c r="F22" s="119"/>
      <c r="G22" s="121"/>
      <c r="H22" s="121"/>
      <c r="I22" s="121"/>
      <c r="J22" s="150"/>
      <c r="L22" s="116"/>
      <c r="M22" s="116"/>
      <c r="N22" s="151"/>
    </row>
    <row r="23" spans="1:14" ht="15">
      <c r="A23" s="122" t="s">
        <v>41</v>
      </c>
      <c r="B23" s="115"/>
      <c r="C23" s="115"/>
      <c r="D23" s="115"/>
      <c r="E23" s="266"/>
      <c r="F23" s="77"/>
      <c r="G23" s="266"/>
      <c r="H23" s="266"/>
      <c r="I23" s="266"/>
      <c r="J23"/>
      <c r="K23" s="133"/>
      <c r="L23" s="115"/>
      <c r="M23" s="116"/>
      <c r="N23" s="152"/>
    </row>
    <row r="24" spans="1:14" ht="12.75">
      <c r="A24" s="96" t="s">
        <v>84</v>
      </c>
      <c r="B24" s="115"/>
      <c r="C24" s="115"/>
      <c r="D24" s="115"/>
      <c r="E24" s="266"/>
      <c r="F24" s="266"/>
      <c r="G24" s="266"/>
      <c r="H24" s="266"/>
      <c r="I24" s="266"/>
      <c r="J24"/>
      <c r="K24" s="96"/>
      <c r="L24" s="115"/>
      <c r="M24" s="116"/>
      <c r="N24" s="152"/>
    </row>
    <row r="25" spans="1:15" s="99" customFormat="1" ht="12.75">
      <c r="A25" s="96" t="s">
        <v>85</v>
      </c>
      <c r="E25" s="266"/>
      <c r="F25" s="266"/>
      <c r="G25" s="266"/>
      <c r="H25" s="266"/>
      <c r="I25" s="266"/>
      <c r="J25"/>
      <c r="K25" s="96"/>
      <c r="L25" s="115"/>
      <c r="N25" s="116"/>
      <c r="O25" s="116"/>
    </row>
    <row r="26" spans="1:15" s="99" customFormat="1" ht="11.25">
      <c r="A26" s="96" t="s">
        <v>40</v>
      </c>
      <c r="I26" s="115"/>
      <c r="N26" s="116"/>
      <c r="O26" s="116"/>
    </row>
    <row r="27" spans="1:15" s="99" customFormat="1" ht="11.25">
      <c r="A27" s="96"/>
      <c r="I27" s="116"/>
      <c r="J27" s="115"/>
      <c r="K27" s="123"/>
      <c r="N27" s="116"/>
      <c r="O27" s="116"/>
    </row>
    <row r="28" spans="7:15" s="99" customFormat="1" ht="11.25">
      <c r="G28" s="116"/>
      <c r="H28" s="115"/>
      <c r="I28" s="115"/>
      <c r="K28" s="115"/>
      <c r="L28" s="123"/>
      <c r="N28" s="116"/>
      <c r="O28" s="116"/>
    </row>
    <row r="29" spans="1:11" ht="11.25">
      <c r="A29" s="124"/>
      <c r="B29" s="124"/>
      <c r="C29" s="124"/>
      <c r="D29" s="124"/>
      <c r="E29" s="124"/>
      <c r="F29" s="124"/>
      <c r="G29" s="124"/>
      <c r="H29" s="115"/>
      <c r="I29" s="115"/>
      <c r="J29" s="99"/>
      <c r="K29" s="116"/>
    </row>
    <row r="30" spans="1:11" ht="11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16"/>
    </row>
    <row r="31" ht="11.25">
      <c r="K31" s="124"/>
    </row>
    <row r="33" ht="11.25">
      <c r="K33" s="153"/>
    </row>
    <row r="34" ht="11.25">
      <c r="K34" s="154"/>
    </row>
    <row r="40" spans="2:6" ht="11.25">
      <c r="B40" s="155"/>
      <c r="C40" s="155"/>
      <c r="D40" s="155"/>
      <c r="E40" s="155"/>
      <c r="F40" s="155"/>
    </row>
    <row r="41" spans="2:6" ht="11.25">
      <c r="B41" s="155"/>
      <c r="C41" s="155"/>
      <c r="D41" s="155"/>
      <c r="E41" s="155"/>
      <c r="F41" s="155"/>
    </row>
  </sheetData>
  <sheetProtection/>
  <mergeCells count="6">
    <mergeCell ref="A3:J3"/>
    <mergeCell ref="A2:J2"/>
    <mergeCell ref="A1:J1"/>
    <mergeCell ref="A8:A9"/>
    <mergeCell ref="B8:B9"/>
    <mergeCell ref="G8:H8"/>
  </mergeCells>
  <hyperlinks>
    <hyperlink ref="A4" location="MENU!A5" display="BACK TO MENU"/>
  </hyperlink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F26" sqref="F26"/>
    </sheetView>
  </sheetViews>
  <sheetFormatPr defaultColWidth="8.7109375" defaultRowHeight="12.75"/>
  <cols>
    <col min="1" max="1" width="25.8515625" style="1" customWidth="1"/>
    <col min="2" max="2" width="11.421875" style="15" customWidth="1"/>
    <col min="3" max="3" width="14.421875" style="1" customWidth="1"/>
    <col min="4" max="4" width="16.421875" style="1" customWidth="1"/>
    <col min="5" max="5" width="21.421875" style="1" customWidth="1"/>
    <col min="6" max="6" width="20.57421875" style="1" customWidth="1"/>
    <col min="7" max="16384" width="8.7109375" style="49" customWidth="1"/>
  </cols>
  <sheetData>
    <row r="1" spans="1:6" s="50" customFormat="1" ht="33.75">
      <c r="A1" s="425" t="s">
        <v>19</v>
      </c>
      <c r="B1" s="425"/>
      <c r="C1" s="425"/>
      <c r="D1" s="425"/>
      <c r="E1" s="425"/>
      <c r="F1" s="425"/>
    </row>
    <row r="2" spans="1:6" ht="15">
      <c r="A2" s="426" t="str">
        <f>MENU!A2</f>
        <v>(As Agent : Zim Vietnam LLC.)</v>
      </c>
      <c r="B2" s="426"/>
      <c r="C2" s="426"/>
      <c r="D2" s="426"/>
      <c r="E2" s="426"/>
      <c r="F2" s="426"/>
    </row>
    <row r="3" spans="1:6" ht="23.25">
      <c r="A3" s="427" t="s">
        <v>28</v>
      </c>
      <c r="B3" s="427"/>
      <c r="C3" s="427"/>
      <c r="D3" s="427"/>
      <c r="E3" s="427"/>
      <c r="F3" s="427"/>
    </row>
    <row r="4" ht="15">
      <c r="A4" s="17" t="s">
        <v>25</v>
      </c>
    </row>
    <row r="5" ht="15.75" thickBot="1">
      <c r="A5" s="17"/>
    </row>
    <row r="6" spans="1:6" ht="19.5" customHeight="1">
      <c r="A6" s="428" t="s">
        <v>2</v>
      </c>
      <c r="B6" s="430" t="s">
        <v>3</v>
      </c>
      <c r="C6" s="34" t="s">
        <v>10</v>
      </c>
      <c r="D6" s="33" t="s">
        <v>11</v>
      </c>
      <c r="E6" s="34" t="s">
        <v>11</v>
      </c>
      <c r="F6" s="40" t="s">
        <v>26</v>
      </c>
    </row>
    <row r="7" spans="1:6" ht="24.75" customHeight="1">
      <c r="A7" s="429"/>
      <c r="B7" s="431"/>
      <c r="C7" s="39" t="s">
        <v>20</v>
      </c>
      <c r="D7" s="39" t="s">
        <v>73</v>
      </c>
      <c r="E7" s="39" t="s">
        <v>18</v>
      </c>
      <c r="F7" s="82" t="s">
        <v>21</v>
      </c>
    </row>
    <row r="8" spans="1:6" ht="30" customHeight="1">
      <c r="A8" s="81" t="s">
        <v>87</v>
      </c>
      <c r="B8" s="35" t="s">
        <v>107</v>
      </c>
      <c r="C8" s="80">
        <v>42694</v>
      </c>
      <c r="D8" s="35">
        <f aca="true" t="shared" si="0" ref="D8:D17">C8+2</f>
        <v>42696</v>
      </c>
      <c r="E8" s="36">
        <f aca="true" t="shared" si="1" ref="E8:E17">C8+4</f>
        <v>42698</v>
      </c>
      <c r="F8" s="36">
        <f aca="true" t="shared" si="2" ref="F8:F17">E8+10</f>
        <v>42708</v>
      </c>
    </row>
    <row r="9" spans="1:6" ht="30" customHeight="1">
      <c r="A9" s="81" t="s">
        <v>76</v>
      </c>
      <c r="B9" s="35" t="s">
        <v>119</v>
      </c>
      <c r="C9" s="80">
        <v>42701</v>
      </c>
      <c r="D9" s="35">
        <f t="shared" si="0"/>
        <v>42703</v>
      </c>
      <c r="E9" s="36">
        <f t="shared" si="1"/>
        <v>42705</v>
      </c>
      <c r="F9" s="36">
        <f t="shared" si="2"/>
        <v>42715</v>
      </c>
    </row>
    <row r="10" spans="1:6" ht="30" customHeight="1">
      <c r="A10" s="81" t="s">
        <v>78</v>
      </c>
      <c r="B10" s="35" t="s">
        <v>120</v>
      </c>
      <c r="C10" s="80">
        <v>42708</v>
      </c>
      <c r="D10" s="35">
        <f t="shared" si="0"/>
        <v>42710</v>
      </c>
      <c r="E10" s="36">
        <f t="shared" si="1"/>
        <v>42712</v>
      </c>
      <c r="F10" s="36">
        <f t="shared" si="2"/>
        <v>42722</v>
      </c>
    </row>
    <row r="11" spans="1:6" ht="30" customHeight="1">
      <c r="A11" s="81" t="s">
        <v>87</v>
      </c>
      <c r="B11" s="35" t="s">
        <v>166</v>
      </c>
      <c r="C11" s="80">
        <v>42715</v>
      </c>
      <c r="D11" s="35">
        <f t="shared" si="0"/>
        <v>42717</v>
      </c>
      <c r="E11" s="36">
        <f t="shared" si="1"/>
        <v>42719</v>
      </c>
      <c r="F11" s="36">
        <f t="shared" si="2"/>
        <v>42729</v>
      </c>
    </row>
    <row r="12" spans="1:6" ht="30" customHeight="1">
      <c r="A12" s="81" t="s">
        <v>76</v>
      </c>
      <c r="B12" s="35" t="s">
        <v>185</v>
      </c>
      <c r="C12" s="80">
        <v>42722</v>
      </c>
      <c r="D12" s="35">
        <f t="shared" si="0"/>
        <v>42724</v>
      </c>
      <c r="E12" s="36">
        <f t="shared" si="1"/>
        <v>42726</v>
      </c>
      <c r="F12" s="36">
        <f t="shared" si="2"/>
        <v>42736</v>
      </c>
    </row>
    <row r="13" spans="1:6" ht="30" customHeight="1">
      <c r="A13" s="81" t="s">
        <v>78</v>
      </c>
      <c r="B13" s="35" t="s">
        <v>198</v>
      </c>
      <c r="C13" s="80">
        <v>42729</v>
      </c>
      <c r="D13" s="35">
        <f t="shared" si="0"/>
        <v>42731</v>
      </c>
      <c r="E13" s="36">
        <f t="shared" si="1"/>
        <v>42733</v>
      </c>
      <c r="F13" s="36">
        <f t="shared" si="2"/>
        <v>42743</v>
      </c>
    </row>
    <row r="14" spans="1:6" ht="30" customHeight="1">
      <c r="A14" s="81" t="s">
        <v>87</v>
      </c>
      <c r="B14" s="35" t="s">
        <v>199</v>
      </c>
      <c r="C14" s="80">
        <v>42370</v>
      </c>
      <c r="D14" s="35">
        <f t="shared" si="0"/>
        <v>42372</v>
      </c>
      <c r="E14" s="36">
        <f t="shared" si="1"/>
        <v>42374</v>
      </c>
      <c r="F14" s="36">
        <f t="shared" si="2"/>
        <v>42384</v>
      </c>
    </row>
    <row r="15" spans="1:6" ht="30" customHeight="1">
      <c r="A15" s="81" t="s">
        <v>76</v>
      </c>
      <c r="B15" s="35" t="s">
        <v>200</v>
      </c>
      <c r="C15" s="80">
        <v>42377</v>
      </c>
      <c r="D15" s="35">
        <f t="shared" si="0"/>
        <v>42379</v>
      </c>
      <c r="E15" s="36">
        <f t="shared" si="1"/>
        <v>42381</v>
      </c>
      <c r="F15" s="36">
        <f t="shared" si="2"/>
        <v>42391</v>
      </c>
    </row>
    <row r="16" spans="1:6" ht="30" customHeight="1">
      <c r="A16" s="81" t="s">
        <v>78</v>
      </c>
      <c r="B16" s="35" t="s">
        <v>269</v>
      </c>
      <c r="C16" s="80">
        <v>42384</v>
      </c>
      <c r="D16" s="35">
        <f t="shared" si="0"/>
        <v>42386</v>
      </c>
      <c r="E16" s="36">
        <f t="shared" si="1"/>
        <v>42388</v>
      </c>
      <c r="F16" s="36">
        <f t="shared" si="2"/>
        <v>42398</v>
      </c>
    </row>
    <row r="17" spans="1:6" ht="30" customHeight="1">
      <c r="A17" s="81" t="s">
        <v>87</v>
      </c>
      <c r="B17" s="35" t="s">
        <v>270</v>
      </c>
      <c r="C17" s="80">
        <v>42391</v>
      </c>
      <c r="D17" s="35">
        <f t="shared" si="0"/>
        <v>42393</v>
      </c>
      <c r="E17" s="36">
        <f t="shared" si="1"/>
        <v>42395</v>
      </c>
      <c r="F17" s="36">
        <f t="shared" si="2"/>
        <v>42405</v>
      </c>
    </row>
    <row r="18" spans="1:6" ht="30" customHeight="1">
      <c r="A18" s="70"/>
      <c r="B18" s="31"/>
      <c r="C18" s="86"/>
      <c r="D18" s="31"/>
      <c r="E18" s="38"/>
      <c r="F18" s="38"/>
    </row>
    <row r="19" spans="1:9" ht="30" customHeight="1">
      <c r="A19" s="70" t="str">
        <f>+VTS!A21</f>
        <v>UPDATE: 25/11/2016</v>
      </c>
      <c r="B19" s="85"/>
      <c r="C19" s="86"/>
      <c r="D19" s="266"/>
      <c r="E19" s="77"/>
      <c r="F19" s="266"/>
      <c r="G19" s="266"/>
      <c r="H19" s="266"/>
      <c r="I19"/>
    </row>
    <row r="20" spans="1:9" ht="30" customHeight="1">
      <c r="A20" s="93" t="s">
        <v>35</v>
      </c>
      <c r="B20" s="94"/>
      <c r="C20" s="25"/>
      <c r="D20" s="266"/>
      <c r="E20" s="266"/>
      <c r="F20" s="266"/>
      <c r="G20" s="266"/>
      <c r="H20" s="266"/>
      <c r="I20"/>
    </row>
    <row r="21" spans="1:9" ht="30" customHeight="1">
      <c r="A21" s="29" t="s">
        <v>41</v>
      </c>
      <c r="B21" s="26"/>
      <c r="C21" s="25"/>
      <c r="D21" s="266"/>
      <c r="E21" s="266"/>
      <c r="F21" s="266"/>
      <c r="G21" s="266"/>
      <c r="H21" s="266"/>
      <c r="I21"/>
    </row>
    <row r="22" spans="1:7" ht="30" customHeight="1">
      <c r="A22" s="60" t="s">
        <v>84</v>
      </c>
      <c r="B22" s="26"/>
      <c r="C22" s="26"/>
      <c r="D22" s="14"/>
      <c r="E22" s="74"/>
      <c r="F22" s="14"/>
      <c r="G22" s="14"/>
    </row>
    <row r="23" spans="1:7" ht="15" customHeight="1">
      <c r="A23" s="60" t="s">
        <v>85</v>
      </c>
      <c r="B23" s="27"/>
      <c r="C23" s="27"/>
      <c r="D23" s="14"/>
      <c r="E23" s="75"/>
      <c r="F23" s="14"/>
      <c r="G23" s="14"/>
    </row>
    <row r="24" spans="1:7" ht="15" customHeight="1">
      <c r="A24" s="13" t="s">
        <v>40</v>
      </c>
      <c r="B24" s="27"/>
      <c r="C24" s="27"/>
      <c r="D24" s="14"/>
      <c r="E24" s="75"/>
      <c r="F24" s="14"/>
      <c r="G24" s="14"/>
    </row>
    <row r="25" spans="1:7" s="51" customFormat="1" ht="15" customHeight="1">
      <c r="A25" s="60"/>
      <c r="B25" s="27"/>
      <c r="C25" s="27"/>
      <c r="D25" s="27"/>
      <c r="E25" s="75"/>
      <c r="F25" s="44"/>
      <c r="G25" s="44"/>
    </row>
    <row r="26" spans="1:7" s="51" customFormat="1" ht="15" customHeight="1">
      <c r="A26" s="27"/>
      <c r="B26" s="27"/>
      <c r="C26" s="27"/>
      <c r="D26" s="27"/>
      <c r="E26" s="75"/>
      <c r="F26" s="30"/>
      <c r="G26" s="26"/>
    </row>
    <row r="27" spans="1:6" s="51" customFormat="1" ht="15" customHeight="1">
      <c r="A27" s="1"/>
      <c r="B27" s="15"/>
      <c r="C27" s="1"/>
      <c r="D27" s="1"/>
      <c r="E27" s="25"/>
      <c r="F27" s="28"/>
    </row>
    <row r="28" spans="1:6" s="51" customFormat="1" ht="15" customHeight="1">
      <c r="A28" s="1"/>
      <c r="B28" s="15"/>
      <c r="C28" s="1"/>
      <c r="D28" s="1"/>
      <c r="E28" s="26"/>
      <c r="F28" s="42"/>
    </row>
    <row r="29" spans="1:11" s="44" customFormat="1" ht="14.25">
      <c r="A29" s="1"/>
      <c r="B29" s="15"/>
      <c r="C29" s="1"/>
      <c r="D29" s="1"/>
      <c r="J29" s="28"/>
      <c r="K29" s="28"/>
    </row>
    <row r="30" spans="1:11" s="44" customFormat="1" ht="14.25">
      <c r="A30" s="1"/>
      <c r="B30" s="15"/>
      <c r="C30" s="1"/>
      <c r="D30" s="1"/>
      <c r="J30" s="30"/>
      <c r="K30" s="28"/>
    </row>
    <row r="31" spans="1:11" s="44" customFormat="1" ht="14.25">
      <c r="A31" s="1"/>
      <c r="B31" s="15"/>
      <c r="C31" s="1"/>
      <c r="D31" s="1"/>
      <c r="J31" s="30"/>
      <c r="K31" s="28"/>
    </row>
    <row r="32" spans="1:11" s="44" customFormat="1" ht="14.25">
      <c r="A32" s="1"/>
      <c r="B32" s="15"/>
      <c r="C32" s="1"/>
      <c r="D32" s="1"/>
      <c r="H32" s="42"/>
      <c r="J32" s="30"/>
      <c r="K32" s="30"/>
    </row>
    <row r="33" spans="5:6" ht="12" customHeight="1">
      <c r="E33" s="26"/>
      <c r="F33" s="26"/>
    </row>
    <row r="34" spans="5:6" ht="12" customHeight="1">
      <c r="E34" s="26"/>
      <c r="F34" s="26"/>
    </row>
    <row r="35" spans="5:6" ht="14.25">
      <c r="E35" s="26"/>
      <c r="F35" s="26"/>
    </row>
  </sheetData>
  <sheetProtection/>
  <mergeCells count="5">
    <mergeCell ref="A1:F1"/>
    <mergeCell ref="A2:F2"/>
    <mergeCell ref="A3:F3"/>
    <mergeCell ref="A6:A7"/>
    <mergeCell ref="B6:B7"/>
  </mergeCells>
  <hyperlinks>
    <hyperlink ref="A4" location="MENU!A4" display="MENU!A4"/>
  </hyperlinks>
  <printOptions/>
  <pageMargins left="0.51" right="0.12" top="0.28" bottom="0.47" header="0.26" footer="0.09"/>
  <pageSetup horizontalDpi="180" verticalDpi="18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3">
      <selection activeCell="F54" sqref="F54"/>
    </sheetView>
  </sheetViews>
  <sheetFormatPr defaultColWidth="9.28125" defaultRowHeight="12.75"/>
  <cols>
    <col min="1" max="1" width="20.421875" style="96" customWidth="1"/>
    <col min="2" max="2" width="8.28125" style="96" customWidth="1"/>
    <col min="3" max="3" width="10.28125" style="96" customWidth="1"/>
    <col min="4" max="4" width="11.00390625" style="96" customWidth="1"/>
    <col min="5" max="5" width="8.8515625" style="96" customWidth="1"/>
    <col min="6" max="6" width="9.57421875" style="96" customWidth="1"/>
    <col min="7" max="7" width="8.140625" style="96" customWidth="1"/>
    <col min="8" max="8" width="10.140625" style="96" customWidth="1"/>
    <col min="9" max="9" width="8.57421875" style="96" customWidth="1"/>
    <col min="10" max="10" width="10.57421875" style="96" customWidth="1"/>
    <col min="11" max="16384" width="9.28125" style="96" customWidth="1"/>
  </cols>
  <sheetData>
    <row r="1" spans="1:10" s="322" customFormat="1" ht="26.25">
      <c r="A1" s="414" t="s">
        <v>1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s="322" customFormat="1" ht="14.25">
      <c r="A2" s="433" t="str">
        <f>MENU!A2</f>
        <v>(As Agent : Zim Vietnam LLC.)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322" customFormat="1" ht="15">
      <c r="A3" s="432" t="s">
        <v>15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1.25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9" ht="11.25">
      <c r="A5" s="97" t="s">
        <v>25</v>
      </c>
      <c r="I5" s="95"/>
    </row>
    <row r="6" spans="1:9" ht="12" thickBot="1">
      <c r="A6" s="97"/>
      <c r="I6" s="95"/>
    </row>
    <row r="7" spans="1:10" ht="30" customHeight="1">
      <c r="A7" s="420" t="s">
        <v>8</v>
      </c>
      <c r="B7" s="422" t="s">
        <v>9</v>
      </c>
      <c r="C7" s="104" t="s">
        <v>10</v>
      </c>
      <c r="D7" s="104" t="s">
        <v>11</v>
      </c>
      <c r="E7" s="102" t="s">
        <v>11</v>
      </c>
      <c r="F7" s="102" t="s">
        <v>11</v>
      </c>
      <c r="G7" s="102" t="s">
        <v>11</v>
      </c>
      <c r="H7" s="323" t="s">
        <v>11</v>
      </c>
      <c r="I7" s="102" t="s">
        <v>11</v>
      </c>
      <c r="J7" s="102" t="s">
        <v>11</v>
      </c>
    </row>
    <row r="8" spans="1:10" ht="30" customHeight="1">
      <c r="A8" s="421"/>
      <c r="B8" s="423"/>
      <c r="C8" s="125" t="s">
        <v>13</v>
      </c>
      <c r="D8" s="125" t="s">
        <v>75</v>
      </c>
      <c r="E8" s="134" t="s">
        <v>34</v>
      </c>
      <c r="F8" s="134" t="s">
        <v>16</v>
      </c>
      <c r="G8" s="134" t="s">
        <v>17</v>
      </c>
      <c r="H8" s="324" t="s">
        <v>30</v>
      </c>
      <c r="I8" s="134" t="s">
        <v>88</v>
      </c>
      <c r="J8" s="134" t="s">
        <v>31</v>
      </c>
    </row>
    <row r="9" spans="1:10" ht="30" customHeight="1">
      <c r="A9" s="109" t="s">
        <v>98</v>
      </c>
      <c r="B9" s="106" t="s">
        <v>101</v>
      </c>
      <c r="C9" s="106">
        <v>42690</v>
      </c>
      <c r="D9" s="106">
        <f aca="true" t="shared" si="0" ref="D9:D18">C9+3</f>
        <v>42693</v>
      </c>
      <c r="E9" s="110">
        <f aca="true" t="shared" si="1" ref="E9:E18">D9+9</f>
        <v>42702</v>
      </c>
      <c r="F9" s="110">
        <f aca="true" t="shared" si="2" ref="F9:F18">C9+10</f>
        <v>42700</v>
      </c>
      <c r="G9" s="110">
        <f aca="true" t="shared" si="3" ref="G9:G18">C9+10</f>
        <v>42700</v>
      </c>
      <c r="H9" s="325">
        <f aca="true" t="shared" si="4" ref="H9:H18">C9+10</f>
        <v>42700</v>
      </c>
      <c r="I9" s="110">
        <f aca="true" t="shared" si="5" ref="I9:I18">C9+12</f>
        <v>42702</v>
      </c>
      <c r="J9" s="110">
        <f aca="true" t="shared" si="6" ref="J9:J18">C9+14</f>
        <v>42704</v>
      </c>
    </row>
    <row r="10" spans="1:10" ht="30" customHeight="1">
      <c r="A10" s="109" t="s">
        <v>83</v>
      </c>
      <c r="B10" s="106" t="s">
        <v>105</v>
      </c>
      <c r="C10" s="106">
        <v>42697</v>
      </c>
      <c r="D10" s="106">
        <f t="shared" si="0"/>
        <v>42700</v>
      </c>
      <c r="E10" s="110">
        <f t="shared" si="1"/>
        <v>42709</v>
      </c>
      <c r="F10" s="110">
        <f t="shared" si="2"/>
        <v>42707</v>
      </c>
      <c r="G10" s="110">
        <f t="shared" si="3"/>
        <v>42707</v>
      </c>
      <c r="H10" s="325">
        <f t="shared" si="4"/>
        <v>42707</v>
      </c>
      <c r="I10" s="110">
        <f t="shared" si="5"/>
        <v>42709</v>
      </c>
      <c r="J10" s="110">
        <f t="shared" si="6"/>
        <v>42711</v>
      </c>
    </row>
    <row r="11" spans="1:10" ht="30" customHeight="1">
      <c r="A11" s="109" t="s">
        <v>82</v>
      </c>
      <c r="B11" s="106" t="s">
        <v>111</v>
      </c>
      <c r="C11" s="106">
        <v>42704</v>
      </c>
      <c r="D11" s="106">
        <f t="shared" si="0"/>
        <v>42707</v>
      </c>
      <c r="E11" s="110">
        <f t="shared" si="1"/>
        <v>42716</v>
      </c>
      <c r="F11" s="110">
        <f t="shared" si="2"/>
        <v>42714</v>
      </c>
      <c r="G11" s="110">
        <f t="shared" si="3"/>
        <v>42714</v>
      </c>
      <c r="H11" s="325">
        <f t="shared" si="4"/>
        <v>42714</v>
      </c>
      <c r="I11" s="110">
        <f t="shared" si="5"/>
        <v>42716</v>
      </c>
      <c r="J11" s="110">
        <f t="shared" si="6"/>
        <v>42718</v>
      </c>
    </row>
    <row r="12" spans="1:10" ht="30" customHeight="1">
      <c r="A12" s="109" t="s">
        <v>98</v>
      </c>
      <c r="B12" s="106" t="s">
        <v>112</v>
      </c>
      <c r="C12" s="106">
        <v>42711</v>
      </c>
      <c r="D12" s="106">
        <f t="shared" si="0"/>
        <v>42714</v>
      </c>
      <c r="E12" s="110">
        <f t="shared" si="1"/>
        <v>42723</v>
      </c>
      <c r="F12" s="110">
        <f t="shared" si="2"/>
        <v>42721</v>
      </c>
      <c r="G12" s="110">
        <f t="shared" si="3"/>
        <v>42721</v>
      </c>
      <c r="H12" s="325">
        <f t="shared" si="4"/>
        <v>42721</v>
      </c>
      <c r="I12" s="110">
        <f t="shared" si="5"/>
        <v>42723</v>
      </c>
      <c r="J12" s="110">
        <f t="shared" si="6"/>
        <v>42725</v>
      </c>
    </row>
    <row r="13" spans="1:10" ht="30" customHeight="1">
      <c r="A13" s="109" t="s">
        <v>83</v>
      </c>
      <c r="B13" s="106" t="s">
        <v>113</v>
      </c>
      <c r="C13" s="106">
        <v>42718</v>
      </c>
      <c r="D13" s="106">
        <f t="shared" si="0"/>
        <v>42721</v>
      </c>
      <c r="E13" s="110">
        <f t="shared" si="1"/>
        <v>42730</v>
      </c>
      <c r="F13" s="110">
        <f t="shared" si="2"/>
        <v>42728</v>
      </c>
      <c r="G13" s="110">
        <f t="shared" si="3"/>
        <v>42728</v>
      </c>
      <c r="H13" s="325">
        <f t="shared" si="4"/>
        <v>42728</v>
      </c>
      <c r="I13" s="110">
        <f t="shared" si="5"/>
        <v>42730</v>
      </c>
      <c r="J13" s="110">
        <f t="shared" si="6"/>
        <v>42732</v>
      </c>
    </row>
    <row r="14" spans="1:10" ht="30" customHeight="1">
      <c r="A14" s="109" t="s">
        <v>82</v>
      </c>
      <c r="B14" s="106" t="s">
        <v>158</v>
      </c>
      <c r="C14" s="106">
        <v>42725</v>
      </c>
      <c r="D14" s="106">
        <f t="shared" si="0"/>
        <v>42728</v>
      </c>
      <c r="E14" s="110">
        <f t="shared" si="1"/>
        <v>42737</v>
      </c>
      <c r="F14" s="110">
        <f t="shared" si="2"/>
        <v>42735</v>
      </c>
      <c r="G14" s="110">
        <f t="shared" si="3"/>
        <v>42735</v>
      </c>
      <c r="H14" s="325">
        <f t="shared" si="4"/>
        <v>42735</v>
      </c>
      <c r="I14" s="110">
        <f t="shared" si="5"/>
        <v>42737</v>
      </c>
      <c r="J14" s="110">
        <f t="shared" si="6"/>
        <v>42739</v>
      </c>
    </row>
    <row r="15" spans="1:10" ht="30" customHeight="1">
      <c r="A15" s="109" t="s">
        <v>98</v>
      </c>
      <c r="B15" s="106" t="s">
        <v>196</v>
      </c>
      <c r="C15" s="106">
        <v>42732</v>
      </c>
      <c r="D15" s="106">
        <f t="shared" si="0"/>
        <v>42735</v>
      </c>
      <c r="E15" s="110">
        <f t="shared" si="1"/>
        <v>42744</v>
      </c>
      <c r="F15" s="110">
        <f t="shared" si="2"/>
        <v>42742</v>
      </c>
      <c r="G15" s="110">
        <f t="shared" si="3"/>
        <v>42742</v>
      </c>
      <c r="H15" s="325">
        <f t="shared" si="4"/>
        <v>42742</v>
      </c>
      <c r="I15" s="110">
        <f t="shared" si="5"/>
        <v>42744</v>
      </c>
      <c r="J15" s="110">
        <f t="shared" si="6"/>
        <v>42746</v>
      </c>
    </row>
    <row r="16" spans="1:10" ht="30" customHeight="1">
      <c r="A16" s="109" t="s">
        <v>83</v>
      </c>
      <c r="B16" s="106" t="s">
        <v>197</v>
      </c>
      <c r="C16" s="106">
        <v>42373</v>
      </c>
      <c r="D16" s="106">
        <f t="shared" si="0"/>
        <v>42376</v>
      </c>
      <c r="E16" s="110">
        <f t="shared" si="1"/>
        <v>42385</v>
      </c>
      <c r="F16" s="110">
        <f t="shared" si="2"/>
        <v>42383</v>
      </c>
      <c r="G16" s="110">
        <f t="shared" si="3"/>
        <v>42383</v>
      </c>
      <c r="H16" s="325">
        <f t="shared" si="4"/>
        <v>42383</v>
      </c>
      <c r="I16" s="110">
        <f t="shared" si="5"/>
        <v>42385</v>
      </c>
      <c r="J16" s="110">
        <f t="shared" si="6"/>
        <v>42387</v>
      </c>
    </row>
    <row r="17" spans="1:10" ht="30" customHeight="1">
      <c r="A17" s="109" t="s">
        <v>82</v>
      </c>
      <c r="B17" s="106" t="s">
        <v>264</v>
      </c>
      <c r="C17" s="106">
        <v>42380</v>
      </c>
      <c r="D17" s="106">
        <f t="shared" si="0"/>
        <v>42383</v>
      </c>
      <c r="E17" s="110">
        <f t="shared" si="1"/>
        <v>42392</v>
      </c>
      <c r="F17" s="110">
        <f t="shared" si="2"/>
        <v>42390</v>
      </c>
      <c r="G17" s="110">
        <f t="shared" si="3"/>
        <v>42390</v>
      </c>
      <c r="H17" s="325">
        <f t="shared" si="4"/>
        <v>42390</v>
      </c>
      <c r="I17" s="110">
        <f t="shared" si="5"/>
        <v>42392</v>
      </c>
      <c r="J17" s="110">
        <f t="shared" si="6"/>
        <v>42394</v>
      </c>
    </row>
    <row r="18" spans="1:10" ht="30" customHeight="1">
      <c r="A18" s="109" t="s">
        <v>98</v>
      </c>
      <c r="B18" s="106" t="s">
        <v>265</v>
      </c>
      <c r="C18" s="106">
        <v>42387</v>
      </c>
      <c r="D18" s="106">
        <f t="shared" si="0"/>
        <v>42390</v>
      </c>
      <c r="E18" s="110">
        <f t="shared" si="1"/>
        <v>42399</v>
      </c>
      <c r="F18" s="110">
        <f t="shared" si="2"/>
        <v>42397</v>
      </c>
      <c r="G18" s="110">
        <f t="shared" si="3"/>
        <v>42397</v>
      </c>
      <c r="H18" s="325">
        <f t="shared" si="4"/>
        <v>42397</v>
      </c>
      <c r="I18" s="110">
        <f t="shared" si="5"/>
        <v>42399</v>
      </c>
      <c r="J18" s="110">
        <f t="shared" si="6"/>
        <v>42401</v>
      </c>
    </row>
    <row r="19" spans="1:10" ht="11.25">
      <c r="A19" s="326" t="str">
        <f>+MALAYSIA!A19</f>
        <v>UPDATE: 25/11/2016</v>
      </c>
      <c r="D19" s="238"/>
      <c r="E19" s="238"/>
      <c r="F19" s="238"/>
      <c r="G19" s="238"/>
      <c r="H19" s="238"/>
      <c r="I19" s="238"/>
      <c r="J19" s="238"/>
    </row>
    <row r="20" spans="1:9" ht="15" customHeight="1">
      <c r="A20" s="117"/>
      <c r="B20" s="115"/>
      <c r="D20" s="266"/>
      <c r="E20" s="77"/>
      <c r="F20" s="266"/>
      <c r="G20" s="266"/>
      <c r="H20" s="266"/>
      <c r="I20"/>
    </row>
    <row r="21" spans="1:10" ht="12.75">
      <c r="A21" s="210" t="s">
        <v>35</v>
      </c>
      <c r="B21" s="211"/>
      <c r="C21" s="116"/>
      <c r="D21" s="266"/>
      <c r="E21" s="266"/>
      <c r="F21" s="266"/>
      <c r="G21" s="266"/>
      <c r="H21" s="266"/>
      <c r="I21"/>
      <c r="J21" s="116"/>
    </row>
    <row r="22" spans="1:9" ht="12.75">
      <c r="A22" s="122" t="s">
        <v>41</v>
      </c>
      <c r="B22" s="115"/>
      <c r="C22" s="116"/>
      <c r="D22" s="266"/>
      <c r="E22" s="266"/>
      <c r="F22" s="266"/>
      <c r="G22" s="266"/>
      <c r="H22" s="266"/>
      <c r="I22"/>
    </row>
    <row r="23" spans="1:8" ht="11.25">
      <c r="A23" s="96" t="s">
        <v>84</v>
      </c>
      <c r="B23" s="115"/>
      <c r="C23" s="115"/>
      <c r="D23" s="115"/>
      <c r="E23" s="123"/>
      <c r="F23" s="115"/>
      <c r="G23" s="115"/>
      <c r="H23" s="99"/>
    </row>
    <row r="24" spans="1:8" ht="11.25">
      <c r="A24" s="96" t="s">
        <v>85</v>
      </c>
      <c r="B24" s="99"/>
      <c r="C24" s="99"/>
      <c r="D24" s="115"/>
      <c r="E24" s="115"/>
      <c r="F24" s="115"/>
      <c r="G24" s="115"/>
      <c r="H24" s="99"/>
    </row>
    <row r="25" spans="1:8" ht="11.25">
      <c r="A25" s="96" t="s">
        <v>40</v>
      </c>
      <c r="B25" s="99"/>
      <c r="C25" s="99"/>
      <c r="D25" s="115"/>
      <c r="E25" s="115"/>
      <c r="F25" s="115"/>
      <c r="G25" s="115"/>
      <c r="H25" s="99"/>
    </row>
    <row r="26" spans="2:8" ht="11.25">
      <c r="B26" s="99"/>
      <c r="C26" s="99"/>
      <c r="D26" s="99"/>
      <c r="E26" s="115"/>
      <c r="F26" s="99"/>
      <c r="G26" s="99"/>
      <c r="H26" s="123"/>
    </row>
    <row r="27" spans="1:8" ht="11.25">
      <c r="A27" s="190"/>
      <c r="B27" s="190"/>
      <c r="C27" s="190"/>
      <c r="D27" s="190"/>
      <c r="E27" s="190"/>
      <c r="F27" s="190"/>
      <c r="G27" s="190"/>
      <c r="H27" s="190"/>
    </row>
  </sheetData>
  <sheetProtection/>
  <mergeCells count="5">
    <mergeCell ref="A7:A8"/>
    <mergeCell ref="B7:B8"/>
    <mergeCell ref="A3:J3"/>
    <mergeCell ref="A2:J2"/>
    <mergeCell ref="A1:J1"/>
  </mergeCells>
  <hyperlinks>
    <hyperlink ref="A5" location="MENU!A4" display="MENU!A4"/>
  </hyperlinks>
  <printOptions/>
  <pageMargins left="0.3" right="0.5" top="1.61" bottom="0.275590551181102" header="0.19" footer="0.275590551181102"/>
  <pageSetup horizontalDpi="180" verticalDpi="18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4">
      <selection activeCell="C23" sqref="C23"/>
    </sheetView>
  </sheetViews>
  <sheetFormatPr defaultColWidth="8.7109375" defaultRowHeight="12.75"/>
  <cols>
    <col min="1" max="1" width="18.421875" style="99" customWidth="1"/>
    <col min="2" max="2" width="8.140625" style="240" customWidth="1"/>
    <col min="3" max="3" width="10.00390625" style="241" customWidth="1"/>
    <col min="4" max="4" width="10.28125" style="241" customWidth="1"/>
    <col min="5" max="5" width="28.28125" style="241" customWidth="1"/>
    <col min="6" max="6" width="11.7109375" style="241" customWidth="1"/>
    <col min="7" max="7" width="11.421875" style="241" customWidth="1"/>
    <col min="8" max="8" width="10.8515625" style="241" customWidth="1"/>
    <col min="9" max="16384" width="8.7109375" style="99" customWidth="1"/>
  </cols>
  <sheetData>
    <row r="1" spans="1:8" s="301" customFormat="1" ht="33.75">
      <c r="A1" s="425" t="s">
        <v>19</v>
      </c>
      <c r="B1" s="425"/>
      <c r="C1" s="425"/>
      <c r="D1" s="425"/>
      <c r="E1" s="425"/>
      <c r="F1" s="425"/>
      <c r="G1" s="425"/>
      <c r="H1" s="425"/>
    </row>
    <row r="2" spans="1:8" s="302" customFormat="1" ht="15">
      <c r="A2" s="426" t="str">
        <f>MENU!A2</f>
        <v>(As Agent : Zim Vietnam LLC.)</v>
      </c>
      <c r="B2" s="426"/>
      <c r="C2" s="426"/>
      <c r="D2" s="426"/>
      <c r="E2" s="426"/>
      <c r="F2" s="426"/>
      <c r="G2" s="426"/>
      <c r="H2" s="426"/>
    </row>
    <row r="3" spans="1:8" s="302" customFormat="1" ht="23.25">
      <c r="A3" s="427" t="s">
        <v>63</v>
      </c>
      <c r="B3" s="427"/>
      <c r="C3" s="427"/>
      <c r="D3" s="427"/>
      <c r="E3" s="427"/>
      <c r="F3" s="427"/>
      <c r="G3" s="427"/>
      <c r="H3" s="427"/>
    </row>
    <row r="4" ht="11.25">
      <c r="A4" s="239" t="s">
        <v>25</v>
      </c>
    </row>
    <row r="5" ht="12" thickBot="1">
      <c r="A5" s="239"/>
    </row>
    <row r="6" spans="1:8" ht="11.25">
      <c r="A6" s="434" t="s">
        <v>2</v>
      </c>
      <c r="B6" s="424" t="s">
        <v>3</v>
      </c>
      <c r="C6" s="104" t="s">
        <v>10</v>
      </c>
      <c r="D6" s="104" t="s">
        <v>11</v>
      </c>
      <c r="E6" s="422" t="s">
        <v>12</v>
      </c>
      <c r="F6" s="104" t="s">
        <v>10</v>
      </c>
      <c r="G6" s="104" t="s">
        <v>11</v>
      </c>
      <c r="H6" s="105" t="s">
        <v>11</v>
      </c>
    </row>
    <row r="7" spans="1:8" ht="21" customHeight="1">
      <c r="A7" s="435"/>
      <c r="B7" s="436"/>
      <c r="C7" s="125" t="s">
        <v>20</v>
      </c>
      <c r="D7" s="125" t="s">
        <v>18</v>
      </c>
      <c r="E7" s="423"/>
      <c r="F7" s="125" t="s">
        <v>18</v>
      </c>
      <c r="G7" s="125" t="s">
        <v>64</v>
      </c>
      <c r="H7" s="130" t="s">
        <v>65</v>
      </c>
    </row>
    <row r="8" spans="1:8" ht="32.25" customHeight="1">
      <c r="A8" s="143" t="s">
        <v>87</v>
      </c>
      <c r="B8" s="111" t="s">
        <v>107</v>
      </c>
      <c r="C8" s="141">
        <v>42694</v>
      </c>
      <c r="D8" s="141">
        <f aca="true" t="shared" si="0" ref="D8:D17">+C8+4</f>
        <v>42698</v>
      </c>
      <c r="E8" s="111" t="s">
        <v>108</v>
      </c>
      <c r="F8" s="110">
        <v>42702</v>
      </c>
      <c r="G8" s="110">
        <f aca="true" t="shared" si="1" ref="G8:G15">+F8+3</f>
        <v>42705</v>
      </c>
      <c r="H8" s="110">
        <f aca="true" t="shared" si="2" ref="H8:H15">+F8+4</f>
        <v>42706</v>
      </c>
    </row>
    <row r="9" spans="1:8" ht="32.25" customHeight="1">
      <c r="A9" s="143" t="s">
        <v>76</v>
      </c>
      <c r="B9" s="111" t="s">
        <v>119</v>
      </c>
      <c r="C9" s="141">
        <v>42701</v>
      </c>
      <c r="D9" s="141">
        <f t="shared" si="0"/>
        <v>42705</v>
      </c>
      <c r="E9" s="111" t="s">
        <v>271</v>
      </c>
      <c r="F9" s="110">
        <v>42708</v>
      </c>
      <c r="G9" s="110">
        <f t="shared" si="1"/>
        <v>42711</v>
      </c>
      <c r="H9" s="110">
        <f t="shared" si="2"/>
        <v>42712</v>
      </c>
    </row>
    <row r="10" spans="1:8" ht="32.25" customHeight="1">
      <c r="A10" s="143" t="s">
        <v>78</v>
      </c>
      <c r="B10" s="111" t="s">
        <v>120</v>
      </c>
      <c r="C10" s="141">
        <v>42708</v>
      </c>
      <c r="D10" s="141">
        <f t="shared" si="0"/>
        <v>42712</v>
      </c>
      <c r="E10" s="111" t="s">
        <v>167</v>
      </c>
      <c r="F10" s="110">
        <v>42716</v>
      </c>
      <c r="G10" s="110">
        <f t="shared" si="1"/>
        <v>42719</v>
      </c>
      <c r="H10" s="110">
        <f t="shared" si="2"/>
        <v>42720</v>
      </c>
    </row>
    <row r="11" spans="1:8" ht="32.25" customHeight="1">
      <c r="A11" s="143" t="s">
        <v>87</v>
      </c>
      <c r="B11" s="111" t="s">
        <v>166</v>
      </c>
      <c r="C11" s="141">
        <v>42715</v>
      </c>
      <c r="D11" s="141">
        <f t="shared" si="0"/>
        <v>42719</v>
      </c>
      <c r="E11" s="111" t="s">
        <v>272</v>
      </c>
      <c r="F11" s="110">
        <v>42723</v>
      </c>
      <c r="G11" s="110">
        <f t="shared" si="1"/>
        <v>42726</v>
      </c>
      <c r="H11" s="110">
        <f t="shared" si="2"/>
        <v>42727</v>
      </c>
    </row>
    <row r="12" spans="1:8" ht="32.25" customHeight="1">
      <c r="A12" s="143" t="s">
        <v>76</v>
      </c>
      <c r="B12" s="111" t="s">
        <v>185</v>
      </c>
      <c r="C12" s="141">
        <v>42722</v>
      </c>
      <c r="D12" s="141">
        <f t="shared" si="0"/>
        <v>42726</v>
      </c>
      <c r="E12" s="111" t="s">
        <v>273</v>
      </c>
      <c r="F12" s="110">
        <v>42729</v>
      </c>
      <c r="G12" s="110">
        <f t="shared" si="1"/>
        <v>42732</v>
      </c>
      <c r="H12" s="110">
        <f t="shared" si="2"/>
        <v>42733</v>
      </c>
    </row>
    <row r="13" spans="1:8" ht="32.25" customHeight="1">
      <c r="A13" s="143" t="s">
        <v>78</v>
      </c>
      <c r="B13" s="111" t="s">
        <v>198</v>
      </c>
      <c r="C13" s="141">
        <v>42729</v>
      </c>
      <c r="D13" s="141">
        <f t="shared" si="0"/>
        <v>42733</v>
      </c>
      <c r="E13" s="111" t="s">
        <v>274</v>
      </c>
      <c r="F13" s="110">
        <v>42371</v>
      </c>
      <c r="G13" s="110">
        <f t="shared" si="1"/>
        <v>42374</v>
      </c>
      <c r="H13" s="110">
        <f t="shared" si="2"/>
        <v>42375</v>
      </c>
    </row>
    <row r="14" spans="1:8" ht="32.25" customHeight="1">
      <c r="A14" s="143" t="s">
        <v>87</v>
      </c>
      <c r="B14" s="111" t="s">
        <v>199</v>
      </c>
      <c r="C14" s="141">
        <v>42370</v>
      </c>
      <c r="D14" s="141">
        <f t="shared" si="0"/>
        <v>42374</v>
      </c>
      <c r="E14" s="111" t="s">
        <v>275</v>
      </c>
      <c r="F14" s="110">
        <v>42378</v>
      </c>
      <c r="G14" s="110">
        <f t="shared" si="1"/>
        <v>42381</v>
      </c>
      <c r="H14" s="110">
        <f t="shared" si="2"/>
        <v>42382</v>
      </c>
    </row>
    <row r="15" spans="1:8" ht="32.25" customHeight="1">
      <c r="A15" s="143" t="s">
        <v>76</v>
      </c>
      <c r="B15" s="111" t="s">
        <v>200</v>
      </c>
      <c r="C15" s="141">
        <v>42377</v>
      </c>
      <c r="D15" s="141">
        <f t="shared" si="0"/>
        <v>42381</v>
      </c>
      <c r="E15" s="111" t="s">
        <v>276</v>
      </c>
      <c r="F15" s="110">
        <v>42389</v>
      </c>
      <c r="G15" s="110">
        <f t="shared" si="1"/>
        <v>42392</v>
      </c>
      <c r="H15" s="110">
        <f t="shared" si="2"/>
        <v>42393</v>
      </c>
    </row>
    <row r="16" spans="1:8" ht="32.25" customHeight="1">
      <c r="A16" s="143" t="s">
        <v>78</v>
      </c>
      <c r="B16" s="111" t="s">
        <v>269</v>
      </c>
      <c r="C16" s="141">
        <v>42384</v>
      </c>
      <c r="D16" s="141">
        <f t="shared" si="0"/>
        <v>42388</v>
      </c>
      <c r="E16" s="111" t="s">
        <v>92</v>
      </c>
      <c r="F16" s="110"/>
      <c r="G16" s="110"/>
      <c r="H16" s="110"/>
    </row>
    <row r="17" spans="1:8" ht="32.25" customHeight="1">
      <c r="A17" s="143" t="s">
        <v>87</v>
      </c>
      <c r="B17" s="111" t="s">
        <v>270</v>
      </c>
      <c r="C17" s="141">
        <v>42391</v>
      </c>
      <c r="D17" s="141">
        <f t="shared" si="0"/>
        <v>42395</v>
      </c>
      <c r="E17" s="111" t="s">
        <v>92</v>
      </c>
      <c r="F17" s="110"/>
      <c r="G17" s="110"/>
      <c r="H17" s="110"/>
    </row>
    <row r="18" spans="1:10" ht="32.25" customHeight="1">
      <c r="A18" s="159" t="str">
        <f>+'SOUTH CHINA'!A19</f>
        <v>UPDATE: 25/11/2016</v>
      </c>
      <c r="B18" s="113"/>
      <c r="C18" s="160"/>
      <c r="D18" s="266"/>
      <c r="E18" s="77"/>
      <c r="F18" s="266"/>
      <c r="G18" s="266"/>
      <c r="H18" s="266"/>
      <c r="I18"/>
      <c r="J18" s="96"/>
    </row>
    <row r="19" spans="1:10" ht="21" customHeight="1">
      <c r="A19" s="242" t="s">
        <v>35</v>
      </c>
      <c r="B19" s="243"/>
      <c r="C19" s="135"/>
      <c r="D19" s="266"/>
      <c r="E19" s="266"/>
      <c r="F19" s="266"/>
      <c r="G19" s="266"/>
      <c r="H19" s="266"/>
      <c r="I19"/>
      <c r="J19" s="116"/>
    </row>
    <row r="20" spans="1:10" ht="19.5" customHeight="1">
      <c r="A20" s="122" t="s">
        <v>41</v>
      </c>
      <c r="B20" s="153"/>
      <c r="C20" s="135"/>
      <c r="D20" s="266"/>
      <c r="E20" s="266"/>
      <c r="F20" s="266"/>
      <c r="G20" s="266"/>
      <c r="H20" s="266"/>
      <c r="I20"/>
      <c r="J20" s="96"/>
    </row>
    <row r="21" spans="1:7" ht="11.25" customHeight="1">
      <c r="A21" s="96" t="s">
        <v>84</v>
      </c>
      <c r="B21" s="115"/>
      <c r="C21" s="135"/>
      <c r="D21" s="99"/>
      <c r="E21" s="115"/>
      <c r="G21" s="99"/>
    </row>
    <row r="22" spans="1:8" ht="18" customHeight="1">
      <c r="A22" s="96" t="s">
        <v>85</v>
      </c>
      <c r="B22" s="99"/>
      <c r="C22" s="135"/>
      <c r="D22" s="135"/>
      <c r="E22" s="135"/>
      <c r="F22" s="135"/>
      <c r="G22" s="161"/>
      <c r="H22" s="99"/>
    </row>
    <row r="23" spans="1:8" ht="12" customHeight="1">
      <c r="A23" s="96" t="s">
        <v>40</v>
      </c>
      <c r="B23" s="99"/>
      <c r="C23" s="135"/>
      <c r="D23" s="157"/>
      <c r="E23" s="115"/>
      <c r="F23" s="123"/>
      <c r="G23" s="96"/>
      <c r="H23" s="135"/>
    </row>
    <row r="24" spans="1:8" ht="11.25">
      <c r="A24" s="96"/>
      <c r="B24" s="99"/>
      <c r="C24" s="115"/>
      <c r="F24" s="115"/>
      <c r="G24" s="115"/>
      <c r="H24" s="99"/>
    </row>
    <row r="25" spans="2:8" ht="11.25">
      <c r="B25" s="241"/>
      <c r="C25" s="99"/>
      <c r="F25" s="115"/>
      <c r="G25" s="115"/>
      <c r="H25" s="99"/>
    </row>
    <row r="26" spans="3:8" ht="11.25">
      <c r="C26" s="99"/>
      <c r="F26" s="115"/>
      <c r="G26" s="115"/>
      <c r="H26" s="99"/>
    </row>
    <row r="27" spans="3:8" ht="11.25">
      <c r="C27" s="99"/>
      <c r="F27" s="99"/>
      <c r="G27" s="99"/>
      <c r="H27" s="123"/>
    </row>
    <row r="28" spans="1:8" s="96" customFormat="1" ht="15" customHeight="1">
      <c r="A28" s="99"/>
      <c r="B28" s="240"/>
      <c r="C28" s="241"/>
      <c r="D28" s="241"/>
      <c r="E28" s="153"/>
      <c r="F28" s="115"/>
      <c r="G28" s="99"/>
      <c r="H28" s="241"/>
    </row>
    <row r="29" spans="1:8" s="96" customFormat="1" ht="15" customHeight="1">
      <c r="A29" s="99"/>
      <c r="B29" s="240"/>
      <c r="C29" s="241"/>
      <c r="D29" s="241"/>
      <c r="E29" s="153"/>
      <c r="F29" s="115"/>
      <c r="G29" s="99"/>
      <c r="H29" s="241"/>
    </row>
    <row r="30" spans="1:8" s="96" customFormat="1" ht="15" customHeight="1">
      <c r="A30" s="99"/>
      <c r="B30" s="240"/>
      <c r="C30" s="241"/>
      <c r="D30" s="241"/>
      <c r="E30" s="115"/>
      <c r="F30" s="115"/>
      <c r="G30" s="115"/>
      <c r="H30" s="241"/>
    </row>
    <row r="31" spans="1:8" s="96" customFormat="1" ht="11.25">
      <c r="A31" s="99"/>
      <c r="B31" s="240"/>
      <c r="C31" s="241"/>
      <c r="D31" s="241"/>
      <c r="E31" s="241"/>
      <c r="F31" s="241"/>
      <c r="G31" s="241"/>
      <c r="H31" s="241"/>
    </row>
    <row r="32" ht="12" customHeight="1"/>
    <row r="33" ht="12" customHeight="1"/>
    <row r="34" ht="12" customHeight="1"/>
    <row r="35" ht="12" customHeight="1"/>
  </sheetData>
  <sheetProtection/>
  <mergeCells count="6">
    <mergeCell ref="A6:A7"/>
    <mergeCell ref="B6:B7"/>
    <mergeCell ref="E6:E7"/>
    <mergeCell ref="A3:H3"/>
    <mergeCell ref="A2:H2"/>
    <mergeCell ref="A1:H1"/>
  </mergeCells>
  <hyperlinks>
    <hyperlink ref="A4" location="MENU!A4" display="MENU!A4"/>
  </hyperlinks>
  <printOptions/>
  <pageMargins left="0.54" right="0.24" top="2.04" bottom="0.49" header="0.29" footer="0.4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Ms.Luong</dc:creator>
  <cp:keywords/>
  <dc:description/>
  <cp:lastModifiedBy>Administrator</cp:lastModifiedBy>
  <cp:lastPrinted>2016-11-21T08:31:53Z</cp:lastPrinted>
  <dcterms:created xsi:type="dcterms:W3CDTF">2001-10-11T09:38:23Z</dcterms:created>
  <dcterms:modified xsi:type="dcterms:W3CDTF">2016-12-13T02:31:23Z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